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ocuments\ZAVRŠNI RAČUN 2025\"/>
    </mc:Choice>
  </mc:AlternateContent>
  <bookViews>
    <workbookView xWindow="0" yWindow="0" windowWidth="23040" windowHeight="832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E326" i="9" s="1"/>
  <c r="B326" i="9" s="1"/>
  <c r="G326" i="9"/>
  <c r="F326" i="9"/>
  <c r="H325" i="9"/>
  <c r="G325" i="9"/>
  <c r="E325" i="9" s="1"/>
  <c r="B325" i="9" s="1"/>
  <c r="F325" i="9"/>
  <c r="H324" i="9"/>
  <c r="G324" i="9"/>
  <c r="F324" i="9"/>
  <c r="H323" i="9"/>
  <c r="E323" i="9" s="1"/>
  <c r="G323" i="9"/>
  <c r="F323" i="9"/>
  <c r="B323" i="9"/>
  <c r="H322" i="9"/>
  <c r="G322" i="9"/>
  <c r="E322" i="9" s="1"/>
  <c r="B322" i="9" s="1"/>
  <c r="F322" i="9"/>
  <c r="H321" i="9"/>
  <c r="G321" i="9"/>
  <c r="E321" i="9" s="1"/>
  <c r="F321" i="9"/>
  <c r="H320" i="9"/>
  <c r="G320" i="9"/>
  <c r="F320" i="9"/>
  <c r="H319" i="9"/>
  <c r="G319" i="9"/>
  <c r="F319" i="9"/>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298" i="9" s="1"/>
  <c r="F300" i="9"/>
  <c r="F299" i="9"/>
  <c r="F297" i="9"/>
  <c r="L296" i="9"/>
  <c r="F296" i="9" s="1"/>
  <c r="H296" i="9"/>
  <c r="F295" i="9"/>
  <c r="I294" i="9"/>
  <c r="E294" i="9" s="1"/>
  <c r="B294" i="9" s="1"/>
  <c r="H294" i="9"/>
  <c r="F294" i="9"/>
  <c r="E293" i="9"/>
  <c r="M292" i="9"/>
  <c r="L292" i="9"/>
  <c r="F292" i="9"/>
  <c r="B292" i="9" s="1"/>
  <c r="E292" i="9"/>
  <c r="M291" i="9"/>
  <c r="L291" i="9"/>
  <c r="F291" i="9" s="1"/>
  <c r="B291" i="9" s="1"/>
  <c r="E291" i="9"/>
  <c r="M290" i="9"/>
  <c r="F290" i="9" s="1"/>
  <c r="L290" i="9"/>
  <c r="E290" i="9"/>
  <c r="B290" i="9"/>
  <c r="M289" i="9"/>
  <c r="L289" i="9"/>
  <c r="F289" i="9"/>
  <c r="E289" i="9"/>
  <c r="B289" i="9" s="1"/>
  <c r="M288" i="9"/>
  <c r="L288" i="9"/>
  <c r="F288" i="9"/>
  <c r="B288" i="9" s="1"/>
  <c r="E288" i="9"/>
  <c r="M287" i="9"/>
  <c r="L287" i="9"/>
  <c r="F287" i="9" s="1"/>
  <c r="B287" i="9" s="1"/>
  <c r="E287" i="9"/>
  <c r="M286" i="9"/>
  <c r="F286" i="9" s="1"/>
  <c r="L286" i="9"/>
  <c r="E286" i="9"/>
  <c r="B286" i="9"/>
  <c r="M285" i="9"/>
  <c r="L285" i="9"/>
  <c r="F285" i="9"/>
  <c r="E285" i="9"/>
  <c r="B285" i="9" s="1"/>
  <c r="M284" i="9"/>
  <c r="L284" i="9"/>
  <c r="F284" i="9"/>
  <c r="B284" i="9" s="1"/>
  <c r="E284" i="9"/>
  <c r="M283" i="9"/>
  <c r="L283" i="9"/>
  <c r="F283" i="9" s="1"/>
  <c r="B283" i="9" s="1"/>
  <c r="E283" i="9"/>
  <c r="M282" i="9"/>
  <c r="F282" i="9" s="1"/>
  <c r="B282" i="9" s="1"/>
  <c r="L282" i="9"/>
  <c r="E282" i="9"/>
  <c r="M281" i="9"/>
  <c r="L281" i="9"/>
  <c r="F281" i="9" s="1"/>
  <c r="E281" i="9"/>
  <c r="M280" i="9"/>
  <c r="L280" i="9"/>
  <c r="F280" i="9"/>
  <c r="B280" i="9" s="1"/>
  <c r="E280" i="9"/>
  <c r="M279" i="9"/>
  <c r="L279" i="9"/>
  <c r="F279" i="9" s="1"/>
  <c r="E279" i="9"/>
  <c r="M278" i="9"/>
  <c r="F278" i="9" s="1"/>
  <c r="L278" i="9"/>
  <c r="E278" i="9"/>
  <c r="B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B272" i="9" s="1"/>
  <c r="E272" i="9"/>
  <c r="M271" i="9"/>
  <c r="L271" i="9"/>
  <c r="F271" i="9" s="1"/>
  <c r="E271" i="9"/>
  <c r="M270" i="9"/>
  <c r="F270" i="9" s="1"/>
  <c r="L270" i="9"/>
  <c r="E270" i="9"/>
  <c r="B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M264" i="9"/>
  <c r="L264" i="9"/>
  <c r="F264" i="9"/>
  <c r="B264" i="9" s="1"/>
  <c r="E264" i="9"/>
  <c r="M263" i="9"/>
  <c r="L263" i="9"/>
  <c r="F263" i="9" s="1"/>
  <c r="E263" i="9"/>
  <c r="M262" i="9"/>
  <c r="F262" i="9" s="1"/>
  <c r="L262" i="9"/>
  <c r="E262" i="9"/>
  <c r="B262" i="9"/>
  <c r="M261" i="9"/>
  <c r="L261" i="9"/>
  <c r="F261" i="9" s="1"/>
  <c r="E261" i="9"/>
  <c r="B261" i="9" s="1"/>
  <c r="M260" i="9"/>
  <c r="L260" i="9"/>
  <c r="F260" i="9"/>
  <c r="B260" i="9" s="1"/>
  <c r="E260" i="9"/>
  <c r="M259" i="9"/>
  <c r="L259" i="9"/>
  <c r="F259" i="9" s="1"/>
  <c r="E259" i="9"/>
  <c r="B259" i="9" s="1"/>
  <c r="M258" i="9"/>
  <c r="F258" i="9" s="1"/>
  <c r="B258" i="9" s="1"/>
  <c r="L258" i="9"/>
  <c r="E258" i="9"/>
  <c r="M257" i="9"/>
  <c r="L257" i="9"/>
  <c r="F257" i="9" s="1"/>
  <c r="E257" i="9"/>
  <c r="M256" i="9"/>
  <c r="L256" i="9"/>
  <c r="F256" i="9"/>
  <c r="B256" i="9" s="1"/>
  <c r="E256" i="9"/>
  <c r="M255" i="9"/>
  <c r="L255" i="9"/>
  <c r="F255" i="9" s="1"/>
  <c r="E255" i="9"/>
  <c r="M254" i="9"/>
  <c r="F254" i="9" s="1"/>
  <c r="L254" i="9"/>
  <c r="E254" i="9"/>
  <c r="B254" i="9"/>
  <c r="M253" i="9"/>
  <c r="L253" i="9"/>
  <c r="F253" i="9" s="1"/>
  <c r="E253" i="9"/>
  <c r="B253" i="9" s="1"/>
  <c r="M252" i="9"/>
  <c r="L252" i="9"/>
  <c r="F252" i="9"/>
  <c r="B252" i="9" s="1"/>
  <c r="E252" i="9"/>
  <c r="M251" i="9"/>
  <c r="L251" i="9"/>
  <c r="F251" i="9" s="1"/>
  <c r="E251" i="9"/>
  <c r="B251" i="9" s="1"/>
  <c r="M250" i="9"/>
  <c r="F250" i="9" s="1"/>
  <c r="B250" i="9" s="1"/>
  <c r="L250" i="9"/>
  <c r="E250" i="9"/>
  <c r="M249" i="9"/>
  <c r="L249" i="9"/>
  <c r="F249" i="9" s="1"/>
  <c r="E249" i="9"/>
  <c r="M248" i="9"/>
  <c r="L248" i="9"/>
  <c r="F248" i="9"/>
  <c r="B248" i="9" s="1"/>
  <c r="E248" i="9"/>
  <c r="M247" i="9"/>
  <c r="L247" i="9"/>
  <c r="F247" i="9" s="1"/>
  <c r="E247" i="9"/>
  <c r="M246" i="9"/>
  <c r="F246" i="9" s="1"/>
  <c r="L246" i="9"/>
  <c r="E246" i="9"/>
  <c r="B246" i="9"/>
  <c r="M245" i="9"/>
  <c r="L245" i="9"/>
  <c r="F245" i="9" s="1"/>
  <c r="E245" i="9"/>
  <c r="B245" i="9" s="1"/>
  <c r="M244" i="9"/>
  <c r="F244" i="9" s="1"/>
  <c r="B244" i="9" s="1"/>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F236" i="9" s="1"/>
  <c r="B236" i="9" s="1"/>
  <c r="E236" i="9"/>
  <c r="M235" i="9"/>
  <c r="L235" i="9"/>
  <c r="F235" i="9" s="1"/>
  <c r="E235" i="9"/>
  <c r="B235" i="9" s="1"/>
  <c r="M234" i="9"/>
  <c r="F234" i="9" s="1"/>
  <c r="B234" i="9" s="1"/>
  <c r="L234" i="9"/>
  <c r="E234" i="9"/>
  <c r="M233" i="9"/>
  <c r="L233" i="9"/>
  <c r="F233" i="9" s="1"/>
  <c r="E233" i="9"/>
  <c r="M232" i="9"/>
  <c r="L232" i="9"/>
  <c r="F232" i="9"/>
  <c r="B232" i="9" s="1"/>
  <c r="E232" i="9"/>
  <c r="M231" i="9"/>
  <c r="L231" i="9"/>
  <c r="F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F154" i="9"/>
  <c r="H153" i="9"/>
  <c r="E153" i="9" s="1"/>
  <c r="B153" i="9" s="1"/>
  <c r="G153" i="9"/>
  <c r="F153" i="9"/>
  <c r="H152" i="9"/>
  <c r="G152" i="9"/>
  <c r="F152" i="9"/>
  <c r="E152" i="9"/>
  <c r="B152" i="9" s="1"/>
  <c r="H151" i="9"/>
  <c r="G151" i="9"/>
  <c r="E151" i="9" s="1"/>
  <c r="F151" i="9"/>
  <c r="H150" i="9"/>
  <c r="G150" i="9"/>
  <c r="F150" i="9"/>
  <c r="H149" i="9"/>
  <c r="E149" i="9" s="1"/>
  <c r="G149" i="9"/>
  <c r="F149" i="9"/>
  <c r="B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H142" i="9"/>
  <c r="G142" i="9"/>
  <c r="F142" i="9"/>
  <c r="H141" i="9"/>
  <c r="E141" i="9" s="1"/>
  <c r="G141" i="9"/>
  <c r="F141" i="9"/>
  <c r="B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F134" i="9"/>
  <c r="H133" i="9"/>
  <c r="E133" i="9" s="1"/>
  <c r="G133" i="9"/>
  <c r="F133" i="9"/>
  <c r="B133" i="9"/>
  <c r="H132" i="9"/>
  <c r="G132" i="9"/>
  <c r="F132" i="9"/>
  <c r="E132" i="9"/>
  <c r="B132" i="9" s="1"/>
  <c r="H131" i="9"/>
  <c r="G131" i="9"/>
  <c r="E131" i="9" s="1"/>
  <c r="F131" i="9"/>
  <c r="H130" i="9"/>
  <c r="G130" i="9"/>
  <c r="F130" i="9"/>
  <c r="H129" i="9"/>
  <c r="E129" i="9" s="1"/>
  <c r="G129" i="9"/>
  <c r="F129" i="9"/>
  <c r="B129" i="9"/>
  <c r="H128" i="9"/>
  <c r="G128" i="9"/>
  <c r="F128" i="9"/>
  <c r="E128" i="9"/>
  <c r="B128" i="9" s="1"/>
  <c r="H127" i="9"/>
  <c r="G127" i="9"/>
  <c r="E127" i="9" s="1"/>
  <c r="F127" i="9"/>
  <c r="H126" i="9"/>
  <c r="G126" i="9"/>
  <c r="F126" i="9"/>
  <c r="H125" i="9"/>
  <c r="E125" i="9" s="1"/>
  <c r="G125" i="9"/>
  <c r="F125" i="9"/>
  <c r="B125" i="9"/>
  <c r="H124" i="9"/>
  <c r="G124" i="9"/>
  <c r="F124" i="9"/>
  <c r="E124" i="9"/>
  <c r="B124" i="9" s="1"/>
  <c r="H123" i="9"/>
  <c r="G123" i="9"/>
  <c r="E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H56" i="9"/>
  <c r="G56" i="9"/>
  <c r="E56" i="9" s="1"/>
  <c r="F56" i="9"/>
  <c r="H55" i="9"/>
  <c r="G55" i="9"/>
  <c r="E55" i="9" s="1"/>
  <c r="B55" i="9" s="1"/>
  <c r="F55" i="9"/>
  <c r="H54" i="9"/>
  <c r="E54" i="9" s="1"/>
  <c r="B54" i="9" s="1"/>
  <c r="G54" i="9"/>
  <c r="F54" i="9"/>
  <c r="H53" i="9"/>
  <c r="G53" i="9"/>
  <c r="F53" i="9"/>
  <c r="E53" i="9"/>
  <c r="B53" i="9" s="1"/>
  <c r="H52" i="9"/>
  <c r="G52" i="9"/>
  <c r="F52" i="9"/>
  <c r="H51" i="9"/>
  <c r="G51" i="9"/>
  <c r="F51" i="9"/>
  <c r="H50" i="9"/>
  <c r="G50" i="9"/>
  <c r="F50" i="9"/>
  <c r="E50" i="9"/>
  <c r="B50" i="9" s="1"/>
  <c r="H49" i="9"/>
  <c r="E49" i="9" s="1"/>
  <c r="G49" i="9"/>
  <c r="F49" i="9"/>
  <c r="H48" i="9"/>
  <c r="G48" i="9"/>
  <c r="F48" i="9"/>
  <c r="H47" i="9"/>
  <c r="G47" i="9"/>
  <c r="E47" i="9" s="1"/>
  <c r="F47" i="9"/>
  <c r="B47" i="9"/>
  <c r="H46" i="9"/>
  <c r="E46" i="9" s="1"/>
  <c r="B46" i="9" s="1"/>
  <c r="G46" i="9"/>
  <c r="F46" i="9"/>
  <c r="H45" i="9"/>
  <c r="G45" i="9"/>
  <c r="F45" i="9"/>
  <c r="E45" i="9"/>
  <c r="H44" i="9"/>
  <c r="G44" i="9"/>
  <c r="E44" i="9" s="1"/>
  <c r="F44" i="9"/>
  <c r="H43" i="9"/>
  <c r="G43" i="9"/>
  <c r="E43" i="9" s="1"/>
  <c r="F43" i="9"/>
  <c r="B43" i="9"/>
  <c r="H42" i="9"/>
  <c r="G42" i="9"/>
  <c r="F42" i="9"/>
  <c r="E42" i="9"/>
  <c r="B42" i="9" s="1"/>
  <c r="H41" i="9"/>
  <c r="G41" i="9"/>
  <c r="F41" i="9"/>
  <c r="E41" i="9"/>
  <c r="H40" i="9"/>
  <c r="G40" i="9"/>
  <c r="E40" i="9" s="1"/>
  <c r="F40" i="9"/>
  <c r="H39" i="9"/>
  <c r="G39" i="9"/>
  <c r="E39" i="9" s="1"/>
  <c r="F39" i="9"/>
  <c r="B39" i="9"/>
  <c r="H38" i="9"/>
  <c r="G38" i="9"/>
  <c r="F38" i="9"/>
  <c r="E38" i="9"/>
  <c r="B38" i="9" s="1"/>
  <c r="H37" i="9"/>
  <c r="G37" i="9"/>
  <c r="E37" i="9" s="1"/>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B30" i="9" s="1"/>
  <c r="H29" i="9"/>
  <c r="G29" i="9"/>
  <c r="F29" i="9"/>
  <c r="E29" i="9"/>
  <c r="H28" i="9"/>
  <c r="G28" i="9"/>
  <c r="F28" i="9"/>
  <c r="H27" i="9"/>
  <c r="E27" i="9" s="1"/>
  <c r="B27" i="9" s="1"/>
  <c r="G27" i="9"/>
  <c r="F27" i="9"/>
  <c r="H26" i="9"/>
  <c r="E26" i="9" s="1"/>
  <c r="B26" i="9" s="1"/>
  <c r="G26" i="9"/>
  <c r="F26" i="9"/>
  <c r="H25" i="9"/>
  <c r="G25" i="9"/>
  <c r="E25" i="9" s="1"/>
  <c r="B25" i="9" s="1"/>
  <c r="F25" i="9"/>
  <c r="F24" i="9"/>
  <c r="F4" i="9"/>
  <c r="O3" i="9"/>
  <c r="G296" i="9" s="1"/>
  <c r="E296" i="9" s="1"/>
  <c r="I3" i="9"/>
  <c r="H3" i="9"/>
  <c r="G3" i="9"/>
  <c r="D104" i="8"/>
  <c r="C1681" i="1" s="1"/>
  <c r="H1681" i="1" s="1"/>
  <c r="D97" i="8"/>
  <c r="D92" i="8"/>
  <c r="D87" i="8"/>
  <c r="D82" i="8"/>
  <c r="D77" i="8"/>
  <c r="D72" i="8"/>
  <c r="D67" i="8"/>
  <c r="D62" i="8"/>
  <c r="D57" i="8"/>
  <c r="D51" i="8" s="1"/>
  <c r="D45" i="8" s="1"/>
  <c r="I40" i="3" s="1"/>
  <c r="D52" i="8"/>
  <c r="D46" i="8"/>
  <c r="D37" i="8"/>
  <c r="D27" i="8"/>
  <c r="D25" i="8" s="1"/>
  <c r="C1602" i="1" s="1"/>
  <c r="H1602" i="1" s="1"/>
  <c r="D18" i="8"/>
  <c r="D8" i="8"/>
  <c r="D6" i="8" s="1"/>
  <c r="C1583" i="1" s="1"/>
  <c r="H1583" i="1" s="1"/>
  <c r="E44" i="7"/>
  <c r="D44" i="7"/>
  <c r="E39" i="7"/>
  <c r="D39" i="7"/>
  <c r="D38" i="7" s="1"/>
  <c r="H35" i="3" s="1"/>
  <c r="E38" i="7"/>
  <c r="E30" i="7"/>
  <c r="D30" i="7"/>
  <c r="E23" i="7"/>
  <c r="E22" i="7" s="1"/>
  <c r="D23" i="7"/>
  <c r="D22" i="7"/>
  <c r="E14" i="7"/>
  <c r="D14" i="7"/>
  <c r="E7" i="7"/>
  <c r="E6" i="7" s="1"/>
  <c r="D1539" i="1"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E35" i="6" s="1"/>
  <c r="I28"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E260" i="5"/>
  <c r="D260" i="5"/>
  <c r="F259" i="5"/>
  <c r="F258" i="5"/>
  <c r="F257" i="5"/>
  <c r="E256" i="5"/>
  <c r="D1260" i="1" s="1"/>
  <c r="H1260" i="1"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E119" i="5" s="1"/>
  <c r="D1124"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8" i="5"/>
  <c r="D88"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E648" i="4"/>
  <c r="D642" i="1" s="1"/>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E581" i="4"/>
  <c r="D581" i="4"/>
  <c r="F581" i="4" s="1"/>
  <c r="F580" i="4"/>
  <c r="F579" i="4"/>
  <c r="F578" i="4"/>
  <c r="E578" i="4"/>
  <c r="D578" i="4"/>
  <c r="F577" i="4"/>
  <c r="F576" i="4"/>
  <c r="F575" i="4"/>
  <c r="E575" i="4"/>
  <c r="D575" i="4"/>
  <c r="F574" i="4"/>
  <c r="F573" i="4"/>
  <c r="E572" i="4"/>
  <c r="E571" i="4" s="1"/>
  <c r="D565" i="1" s="1"/>
  <c r="D572" i="4"/>
  <c r="F572" i="4" s="1"/>
  <c r="F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6" i="4" s="1"/>
  <c r="E536" i="4"/>
  <c r="F534" i="4"/>
  <c r="F533" i="4"/>
  <c r="E532" i="4"/>
  <c r="D532" i="4"/>
  <c r="F532" i="4" s="1"/>
  <c r="F531" i="4"/>
  <c r="F530" i="4"/>
  <c r="F529" i="4"/>
  <c r="E529" i="4"/>
  <c r="D529" i="4"/>
  <c r="F528" i="4"/>
  <c r="F527" i="4"/>
  <c r="F526" i="4"/>
  <c r="E526" i="4"/>
  <c r="D526" i="4"/>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F485" i="4"/>
  <c r="E485" i="4"/>
  <c r="D485" i="4"/>
  <c r="D479" i="4" s="1"/>
  <c r="F479" i="4" s="1"/>
  <c r="F484" i="4"/>
  <c r="F483" i="4"/>
  <c r="F482" i="4"/>
  <c r="F481" i="4"/>
  <c r="F480" i="4"/>
  <c r="E480" i="4"/>
  <c r="E479" i="4" s="1"/>
  <c r="D480" i="4"/>
  <c r="F478" i="4"/>
  <c r="F477" i="4"/>
  <c r="F476" i="4"/>
  <c r="E476" i="4"/>
  <c r="D476" i="4"/>
  <c r="F475" i="4"/>
  <c r="F474" i="4"/>
  <c r="F473" i="4"/>
  <c r="E473" i="4"/>
  <c r="D473" i="4"/>
  <c r="F472" i="4"/>
  <c r="F471" i="4"/>
  <c r="E470" i="4"/>
  <c r="E466" i="4" s="1"/>
  <c r="D470" i="4"/>
  <c r="F470" i="4" s="1"/>
  <c r="F469" i="4"/>
  <c r="F468" i="4"/>
  <c r="F467" i="4"/>
  <c r="E467" i="4"/>
  <c r="D467" i="4"/>
  <c r="D466" i="4" s="1"/>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D431" i="4" s="1"/>
  <c r="F436" i="4"/>
  <c r="F435" i="4"/>
  <c r="F434" i="4"/>
  <c r="F433" i="4"/>
  <c r="F432" i="4"/>
  <c r="E432" i="4"/>
  <c r="E431" i="4" s="1"/>
  <c r="D432" i="4"/>
  <c r="E428" i="4"/>
  <c r="D428" i="4"/>
  <c r="F428" i="4" s="1"/>
  <c r="F427" i="4"/>
  <c r="E427" i="4"/>
  <c r="D427" i="4"/>
  <c r="D648" i="4" s="1"/>
  <c r="F648" i="4" s="1"/>
  <c r="F426" i="4"/>
  <c r="E426" i="4"/>
  <c r="E647" i="4" s="1"/>
  <c r="D641" i="1" s="1"/>
  <c r="D426" i="4"/>
  <c r="D647" i="4" s="1"/>
  <c r="F421" i="4"/>
  <c r="F420" i="4"/>
  <c r="F419" i="4"/>
  <c r="F416" i="4"/>
  <c r="F415" i="4"/>
  <c r="F414" i="4"/>
  <c r="F413" i="4"/>
  <c r="E412" i="4"/>
  <c r="D412" i="4"/>
  <c r="F412" i="4" s="1"/>
  <c r="F411" i="4"/>
  <c r="E410" i="4"/>
  <c r="D410" i="4"/>
  <c r="F410" i="4" s="1"/>
  <c r="F409" i="4"/>
  <c r="F408" i="4"/>
  <c r="F407" i="4"/>
  <c r="E407" i="4"/>
  <c r="E406" i="4" s="1"/>
  <c r="D401" i="1" s="1"/>
  <c r="D407" i="4"/>
  <c r="F406" i="4"/>
  <c r="D406" i="4"/>
  <c r="F405" i="4"/>
  <c r="F404" i="4"/>
  <c r="F403" i="4"/>
  <c r="F402" i="4"/>
  <c r="E401" i="4"/>
  <c r="D396" i="1" s="1"/>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62" i="4"/>
  <c r="C357" i="1" s="1"/>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F314" i="4"/>
  <c r="E314" i="4"/>
  <c r="D314" i="4"/>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F273" i="4" s="1"/>
  <c r="D274" i="4"/>
  <c r="D273"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D230" i="4" s="1"/>
  <c r="F230" i="4" s="1"/>
  <c r="E230" i="4"/>
  <c r="D226" i="1" s="1"/>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D202" i="4" s="1"/>
  <c r="F202"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s="1"/>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E134" i="4" s="1"/>
  <c r="D130" i="1" s="1"/>
  <c r="D135" i="4"/>
  <c r="D134" i="4" s="1"/>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C49" i="1"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H36" i="3"/>
  <c r="G36" i="3"/>
  <c r="B36" i="3"/>
  <c r="I35" i="3"/>
  <c r="G35" i="3"/>
  <c r="B35" i="3"/>
  <c r="I34"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C1683" i="1"/>
  <c r="C1682" i="1"/>
  <c r="G1682" i="1" s="1"/>
  <c r="C1680" i="1"/>
  <c r="C1679" i="1"/>
  <c r="H1679" i="1" s="1"/>
  <c r="C1678" i="1"/>
  <c r="H1677" i="1"/>
  <c r="G1677" i="1"/>
  <c r="C1677" i="1"/>
  <c r="H1676" i="1"/>
  <c r="C1676" i="1"/>
  <c r="G1676" i="1" s="1"/>
  <c r="C1675" i="1"/>
  <c r="C1674" i="1"/>
  <c r="G1674" i="1" s="1"/>
  <c r="H1673" i="1"/>
  <c r="G1673" i="1"/>
  <c r="C1673" i="1"/>
  <c r="C1672" i="1"/>
  <c r="C1671" i="1"/>
  <c r="H1671" i="1" s="1"/>
  <c r="C1670" i="1"/>
  <c r="C1669" i="1"/>
  <c r="H1669" i="1" s="1"/>
  <c r="H1668" i="1"/>
  <c r="C1668" i="1"/>
  <c r="G1668" i="1" s="1"/>
  <c r="H1667" i="1"/>
  <c r="G1667" i="1"/>
  <c r="C1667" i="1"/>
  <c r="C1666" i="1"/>
  <c r="C1665" i="1"/>
  <c r="H1665" i="1" s="1"/>
  <c r="H1664" i="1"/>
  <c r="C1664" i="1"/>
  <c r="G1664" i="1" s="1"/>
  <c r="H1663" i="1"/>
  <c r="G1663" i="1"/>
  <c r="C1663" i="1"/>
  <c r="C1662" i="1"/>
  <c r="C1661" i="1"/>
  <c r="H1661" i="1" s="1"/>
  <c r="H1660" i="1"/>
  <c r="C1660" i="1"/>
  <c r="G1660" i="1" s="1"/>
  <c r="H1659" i="1"/>
  <c r="G1659" i="1"/>
  <c r="C1659" i="1"/>
  <c r="C1658" i="1"/>
  <c r="H1658" i="1" s="1"/>
  <c r="C1657" i="1"/>
  <c r="H1656" i="1"/>
  <c r="C1656" i="1"/>
  <c r="G1656" i="1" s="1"/>
  <c r="H1655" i="1"/>
  <c r="G1655" i="1"/>
  <c r="C1655" i="1"/>
  <c r="C1654" i="1"/>
  <c r="H1654" i="1" s="1"/>
  <c r="C1653" i="1"/>
  <c r="H1652" i="1"/>
  <c r="C1652" i="1"/>
  <c r="G1652" i="1" s="1"/>
  <c r="H1651" i="1"/>
  <c r="G1651" i="1"/>
  <c r="C1651" i="1"/>
  <c r="C1650" i="1"/>
  <c r="H1650" i="1" s="1"/>
  <c r="C1649" i="1"/>
  <c r="H1648" i="1"/>
  <c r="C1648" i="1"/>
  <c r="G1648" i="1" s="1"/>
  <c r="H1647" i="1"/>
  <c r="G1647" i="1"/>
  <c r="C1647" i="1"/>
  <c r="C1646" i="1"/>
  <c r="H1646" i="1" s="1"/>
  <c r="C1645" i="1"/>
  <c r="H1644" i="1"/>
  <c r="C1644" i="1"/>
  <c r="G1644" i="1" s="1"/>
  <c r="H1643" i="1"/>
  <c r="G1643" i="1"/>
  <c r="C1643" i="1"/>
  <c r="C1642" i="1"/>
  <c r="H1642" i="1" s="1"/>
  <c r="C1641" i="1"/>
  <c r="H1640" i="1"/>
  <c r="C1640" i="1"/>
  <c r="G1640" i="1" s="1"/>
  <c r="H1639" i="1"/>
  <c r="G1639" i="1"/>
  <c r="C1639" i="1"/>
  <c r="C1638" i="1"/>
  <c r="H1638" i="1" s="1"/>
  <c r="C1637" i="1"/>
  <c r="H1636" i="1"/>
  <c r="C1636" i="1"/>
  <c r="G1636" i="1" s="1"/>
  <c r="H1635" i="1"/>
  <c r="G1635" i="1"/>
  <c r="C1635" i="1"/>
  <c r="C1634" i="1"/>
  <c r="H1634" i="1" s="1"/>
  <c r="C1633" i="1"/>
  <c r="H1632" i="1"/>
  <c r="C1632" i="1"/>
  <c r="G1632" i="1" s="1"/>
  <c r="H1631" i="1"/>
  <c r="G1631" i="1"/>
  <c r="C1631" i="1"/>
  <c r="C1630" i="1"/>
  <c r="H1630" i="1" s="1"/>
  <c r="C1629" i="1"/>
  <c r="H1628" i="1"/>
  <c r="C1628" i="1"/>
  <c r="G1628" i="1" s="1"/>
  <c r="H1627" i="1"/>
  <c r="G1627" i="1"/>
  <c r="C1627" i="1"/>
  <c r="C1626" i="1"/>
  <c r="H1626" i="1" s="1"/>
  <c r="C1625" i="1"/>
  <c r="H1624" i="1"/>
  <c r="C1624" i="1"/>
  <c r="G1624" i="1" s="1"/>
  <c r="H1623" i="1"/>
  <c r="G1623" i="1"/>
  <c r="C1623" i="1"/>
  <c r="C1622" i="1"/>
  <c r="H1622" i="1" s="1"/>
  <c r="C1620" i="1"/>
  <c r="G1620" i="1" s="1"/>
  <c r="H1619" i="1"/>
  <c r="G1619" i="1"/>
  <c r="C1619" i="1"/>
  <c r="C1618" i="1"/>
  <c r="H1618" i="1" s="1"/>
  <c r="C1617" i="1"/>
  <c r="H1616" i="1"/>
  <c r="C1616" i="1"/>
  <c r="G1616" i="1" s="1"/>
  <c r="H1615" i="1"/>
  <c r="G1615" i="1"/>
  <c r="C1615" i="1"/>
  <c r="C1614" i="1"/>
  <c r="H1614" i="1" s="1"/>
  <c r="C1613" i="1"/>
  <c r="C1612" i="1"/>
  <c r="G1612" i="1" s="1"/>
  <c r="H1611" i="1"/>
  <c r="G1611" i="1"/>
  <c r="C1611" i="1"/>
  <c r="C1610" i="1"/>
  <c r="H1610" i="1" s="1"/>
  <c r="C1609" i="1"/>
  <c r="H1608" i="1"/>
  <c r="C1608" i="1"/>
  <c r="G1608" i="1" s="1"/>
  <c r="H1607" i="1"/>
  <c r="G1607" i="1"/>
  <c r="C1607" i="1"/>
  <c r="C1606" i="1"/>
  <c r="H1606" i="1" s="1"/>
  <c r="C1605" i="1"/>
  <c r="C1604" i="1"/>
  <c r="G1604" i="1" s="1"/>
  <c r="H1603" i="1"/>
  <c r="C1603" i="1"/>
  <c r="G1603" i="1" s="1"/>
  <c r="C1601" i="1"/>
  <c r="H1600" i="1"/>
  <c r="C1600" i="1"/>
  <c r="G1600" i="1" s="1"/>
  <c r="H1599" i="1"/>
  <c r="G1599" i="1"/>
  <c r="C1599" i="1"/>
  <c r="C1598" i="1"/>
  <c r="H1598" i="1" s="1"/>
  <c r="C1597" i="1"/>
  <c r="H1596" i="1"/>
  <c r="C1596" i="1"/>
  <c r="G1596" i="1" s="1"/>
  <c r="H1595" i="1"/>
  <c r="G1595" i="1"/>
  <c r="C1595" i="1"/>
  <c r="C1594" i="1"/>
  <c r="H1594" i="1" s="1"/>
  <c r="C1593" i="1"/>
  <c r="H1592" i="1"/>
  <c r="C1592" i="1"/>
  <c r="G1592" i="1" s="1"/>
  <c r="H1591" i="1"/>
  <c r="G1591" i="1"/>
  <c r="C1591" i="1"/>
  <c r="C1590" i="1"/>
  <c r="H1590" i="1" s="1"/>
  <c r="C1589" i="1"/>
  <c r="H1588" i="1"/>
  <c r="C1588" i="1"/>
  <c r="G1588" i="1" s="1"/>
  <c r="H1587" i="1"/>
  <c r="C1587" i="1"/>
  <c r="G1587" i="1" s="1"/>
  <c r="C1586" i="1"/>
  <c r="H1586" i="1" s="1"/>
  <c r="H1584" i="1"/>
  <c r="C1584" i="1"/>
  <c r="G1584" i="1" s="1"/>
  <c r="C1582" i="1"/>
  <c r="G1582" i="1" s="1"/>
  <c r="H1581" i="1"/>
  <c r="G1581" i="1"/>
  <c r="D1581" i="1"/>
  <c r="C1581" i="1"/>
  <c r="J1581" i="1" s="1"/>
  <c r="D1580" i="1"/>
  <c r="C1580" i="1"/>
  <c r="H1579" i="1"/>
  <c r="G1579" i="1"/>
  <c r="D1579" i="1"/>
  <c r="C1579" i="1"/>
  <c r="J1579" i="1" s="1"/>
  <c r="D1578" i="1"/>
  <c r="C1578" i="1"/>
  <c r="D1577" i="1"/>
  <c r="C1577" i="1"/>
  <c r="H1576" i="1"/>
  <c r="G1576" i="1"/>
  <c r="I1576" i="1" s="1"/>
  <c r="D1576" i="1"/>
  <c r="C1576" i="1"/>
  <c r="J1576" i="1" s="1"/>
  <c r="D1575" i="1"/>
  <c r="C1575" i="1"/>
  <c r="J1575" i="1" s="1"/>
  <c r="H1574" i="1"/>
  <c r="G1574" i="1"/>
  <c r="I1574" i="1" s="1"/>
  <c r="D1574" i="1"/>
  <c r="C1574" i="1"/>
  <c r="J1574" i="1" s="1"/>
  <c r="D1573" i="1"/>
  <c r="C1573" i="1"/>
  <c r="J1573" i="1" s="1"/>
  <c r="D1572" i="1"/>
  <c r="C1572" i="1"/>
  <c r="D1571" i="1"/>
  <c r="C1571" i="1"/>
  <c r="H1570" i="1"/>
  <c r="G1570" i="1"/>
  <c r="I1570" i="1" s="1"/>
  <c r="D1570" i="1"/>
  <c r="C1570" i="1"/>
  <c r="J1570" i="1" s="1"/>
  <c r="D1569" i="1"/>
  <c r="C1569" i="1"/>
  <c r="J1569" i="1" s="1"/>
  <c r="H1568" i="1"/>
  <c r="G1568" i="1"/>
  <c r="I1568" i="1" s="1"/>
  <c r="D1568" i="1"/>
  <c r="C1568" i="1"/>
  <c r="J1568" i="1" s="1"/>
  <c r="D1567" i="1"/>
  <c r="C1567" i="1"/>
  <c r="J1567" i="1" s="1"/>
  <c r="H1566" i="1"/>
  <c r="G1566" i="1"/>
  <c r="I1566" i="1" s="1"/>
  <c r="D1566" i="1"/>
  <c r="C1566" i="1"/>
  <c r="J1566" i="1" s="1"/>
  <c r="D1565" i="1"/>
  <c r="C1565" i="1"/>
  <c r="J1565" i="1" s="1"/>
  <c r="H1564" i="1"/>
  <c r="G1564" i="1"/>
  <c r="I1564" i="1" s="1"/>
  <c r="D1564" i="1"/>
  <c r="C1564" i="1"/>
  <c r="J1564" i="1" s="1"/>
  <c r="H1563" i="1"/>
  <c r="G1563" i="1"/>
  <c r="D1563" i="1"/>
  <c r="C1563" i="1"/>
  <c r="D1562" i="1"/>
  <c r="C1562" i="1"/>
  <c r="J1562" i="1" s="1"/>
  <c r="H1561" i="1"/>
  <c r="G1561" i="1"/>
  <c r="I1561" i="1" s="1"/>
  <c r="D1561" i="1"/>
  <c r="C1561" i="1"/>
  <c r="J1561" i="1" s="1"/>
  <c r="D1560" i="1"/>
  <c r="C1560" i="1"/>
  <c r="J1560" i="1" s="1"/>
  <c r="H1559" i="1"/>
  <c r="G1559" i="1"/>
  <c r="I1559" i="1" s="1"/>
  <c r="D1559" i="1"/>
  <c r="C1559" i="1"/>
  <c r="J1559" i="1" s="1"/>
  <c r="D1558" i="1"/>
  <c r="C1558" i="1"/>
  <c r="J1558" i="1" s="1"/>
  <c r="H1557" i="1"/>
  <c r="G1557" i="1"/>
  <c r="I1557" i="1" s="1"/>
  <c r="D1557" i="1"/>
  <c r="C1557" i="1"/>
  <c r="J1557" i="1" s="1"/>
  <c r="H1556" i="1"/>
  <c r="G1556" i="1"/>
  <c r="D1556" i="1"/>
  <c r="C1556" i="1"/>
  <c r="H1555" i="1"/>
  <c r="G1555" i="1"/>
  <c r="D1555" i="1"/>
  <c r="C1555" i="1"/>
  <c r="D1554" i="1"/>
  <c r="C1554" i="1"/>
  <c r="J1554" i="1" s="1"/>
  <c r="H1553" i="1"/>
  <c r="G1553" i="1"/>
  <c r="I1553" i="1" s="1"/>
  <c r="D1553" i="1"/>
  <c r="C1553" i="1"/>
  <c r="J1553" i="1" s="1"/>
  <c r="D1552" i="1"/>
  <c r="C1552" i="1"/>
  <c r="J1552" i="1" s="1"/>
  <c r="H1551" i="1"/>
  <c r="G1551" i="1"/>
  <c r="I1551" i="1" s="1"/>
  <c r="D1551" i="1"/>
  <c r="C1551" i="1"/>
  <c r="J1551" i="1" s="1"/>
  <c r="D1550" i="1"/>
  <c r="C1550" i="1"/>
  <c r="J1550" i="1" s="1"/>
  <c r="H1549" i="1"/>
  <c r="G1549" i="1"/>
  <c r="I1549" i="1" s="1"/>
  <c r="D1549" i="1"/>
  <c r="C1549" i="1"/>
  <c r="J1549" i="1" s="1"/>
  <c r="D1548" i="1"/>
  <c r="C1548" i="1"/>
  <c r="J1548" i="1" s="1"/>
  <c r="D1547" i="1"/>
  <c r="G1547" i="1" s="1"/>
  <c r="C1547" i="1"/>
  <c r="D1546" i="1"/>
  <c r="C1546" i="1"/>
  <c r="H1546" i="1" s="1"/>
  <c r="D1545" i="1"/>
  <c r="J1545" i="1" s="1"/>
  <c r="C1545" i="1"/>
  <c r="D1544" i="1"/>
  <c r="C1544" i="1"/>
  <c r="H1544" i="1" s="1"/>
  <c r="D1543" i="1"/>
  <c r="J1543" i="1" s="1"/>
  <c r="C1543" i="1"/>
  <c r="D1542" i="1"/>
  <c r="C1542" i="1"/>
  <c r="D1541" i="1"/>
  <c r="J1541" i="1" s="1"/>
  <c r="C1541" i="1"/>
  <c r="C1540" i="1"/>
  <c r="D1536" i="1"/>
  <c r="H1536" i="1" s="1"/>
  <c r="C1536" i="1"/>
  <c r="G1535" i="1"/>
  <c r="D1535" i="1"/>
  <c r="H1535" i="1" s="1"/>
  <c r="C1535" i="1"/>
  <c r="G1534" i="1"/>
  <c r="D1534" i="1"/>
  <c r="H1534" i="1" s="1"/>
  <c r="C1534" i="1"/>
  <c r="G1533" i="1"/>
  <c r="D1533" i="1"/>
  <c r="H1533" i="1" s="1"/>
  <c r="C1533" i="1"/>
  <c r="D1532" i="1"/>
  <c r="H1532" i="1" s="1"/>
  <c r="C1532" i="1"/>
  <c r="G1531" i="1"/>
  <c r="D1531" i="1"/>
  <c r="H1531" i="1" s="1"/>
  <c r="C1531" i="1"/>
  <c r="G1530" i="1"/>
  <c r="D1530" i="1"/>
  <c r="H1530" i="1" s="1"/>
  <c r="C1530" i="1"/>
  <c r="G1529" i="1"/>
  <c r="D1529" i="1"/>
  <c r="H1529" i="1" s="1"/>
  <c r="C1529" i="1"/>
  <c r="D1528" i="1"/>
  <c r="H1528" i="1" s="1"/>
  <c r="C1528" i="1"/>
  <c r="G1527" i="1"/>
  <c r="D1527" i="1"/>
  <c r="H1527" i="1" s="1"/>
  <c r="C1527" i="1"/>
  <c r="G1526" i="1"/>
  <c r="D1526" i="1"/>
  <c r="H1526" i="1" s="1"/>
  <c r="C1526" i="1"/>
  <c r="G1525" i="1"/>
  <c r="D1525" i="1"/>
  <c r="H1525" i="1" s="1"/>
  <c r="C1525" i="1"/>
  <c r="D1524" i="1"/>
  <c r="H1524" i="1" s="1"/>
  <c r="C1524" i="1"/>
  <c r="G1523" i="1"/>
  <c r="D1523" i="1"/>
  <c r="H1523" i="1" s="1"/>
  <c r="C1523" i="1"/>
  <c r="G1522" i="1"/>
  <c r="D1522" i="1"/>
  <c r="H1522" i="1" s="1"/>
  <c r="C1522" i="1"/>
  <c r="G1521" i="1"/>
  <c r="D1521" i="1"/>
  <c r="H1521" i="1" s="1"/>
  <c r="C1521" i="1"/>
  <c r="D1520" i="1"/>
  <c r="H1520" i="1" s="1"/>
  <c r="C1520" i="1"/>
  <c r="G1519" i="1"/>
  <c r="D1519" i="1"/>
  <c r="H1519" i="1" s="1"/>
  <c r="C1519" i="1"/>
  <c r="G1518" i="1"/>
  <c r="D1518" i="1"/>
  <c r="H1518" i="1" s="1"/>
  <c r="C1518" i="1"/>
  <c r="G1517" i="1"/>
  <c r="D1517" i="1"/>
  <c r="H1517" i="1" s="1"/>
  <c r="C1517" i="1"/>
  <c r="D1516" i="1"/>
  <c r="H1516" i="1" s="1"/>
  <c r="C1516" i="1"/>
  <c r="G1515" i="1"/>
  <c r="D1515" i="1"/>
  <c r="H1515" i="1" s="1"/>
  <c r="C1515" i="1"/>
  <c r="D1514" i="1"/>
  <c r="H1514" i="1" s="1"/>
  <c r="C1514" i="1"/>
  <c r="G1513" i="1"/>
  <c r="D1513" i="1"/>
  <c r="H1513" i="1" s="1"/>
  <c r="C1513" i="1"/>
  <c r="D1512" i="1"/>
  <c r="H1512" i="1" s="1"/>
  <c r="C1512" i="1"/>
  <c r="G1511" i="1"/>
  <c r="D1511" i="1"/>
  <c r="H1511" i="1" s="1"/>
  <c r="C1511" i="1"/>
  <c r="C1510" i="1"/>
  <c r="G1509" i="1"/>
  <c r="D1509" i="1"/>
  <c r="H1509" i="1" s="1"/>
  <c r="C1509" i="1"/>
  <c r="D1508" i="1"/>
  <c r="H1508" i="1" s="1"/>
  <c r="C1508" i="1"/>
  <c r="G1507" i="1"/>
  <c r="D1507" i="1"/>
  <c r="H1507" i="1" s="1"/>
  <c r="C1507" i="1"/>
  <c r="G1506" i="1"/>
  <c r="D1506" i="1"/>
  <c r="H1506" i="1" s="1"/>
  <c r="C1506" i="1"/>
  <c r="G1505" i="1"/>
  <c r="D1505" i="1"/>
  <c r="H1505" i="1" s="1"/>
  <c r="C1505" i="1"/>
  <c r="D1504" i="1"/>
  <c r="H1504" i="1" s="1"/>
  <c r="C1504" i="1"/>
  <c r="G1503" i="1"/>
  <c r="D1503" i="1"/>
  <c r="H1503" i="1" s="1"/>
  <c r="C1503" i="1"/>
  <c r="G1502" i="1"/>
  <c r="D1502" i="1"/>
  <c r="H1502" i="1" s="1"/>
  <c r="C1502" i="1"/>
  <c r="G1501" i="1"/>
  <c r="D1501" i="1"/>
  <c r="H1501" i="1" s="1"/>
  <c r="C1501" i="1"/>
  <c r="D1500" i="1"/>
  <c r="H1500" i="1" s="1"/>
  <c r="C1500" i="1"/>
  <c r="G1499" i="1"/>
  <c r="D1499" i="1"/>
  <c r="H1499" i="1" s="1"/>
  <c r="C1499" i="1"/>
  <c r="G1498" i="1"/>
  <c r="D1498" i="1"/>
  <c r="H1498" i="1" s="1"/>
  <c r="C1498" i="1"/>
  <c r="G1497" i="1"/>
  <c r="D1497" i="1"/>
  <c r="H1497" i="1" s="1"/>
  <c r="C1497" i="1"/>
  <c r="D1496" i="1"/>
  <c r="H1496" i="1" s="1"/>
  <c r="C1496" i="1"/>
  <c r="G1495" i="1"/>
  <c r="D1495" i="1"/>
  <c r="H1495" i="1" s="1"/>
  <c r="C1495" i="1"/>
  <c r="G1494" i="1"/>
  <c r="D1494" i="1"/>
  <c r="H1494" i="1" s="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D1395" i="1"/>
  <c r="C1395" i="1"/>
  <c r="H1394" i="1"/>
  <c r="G1394" i="1"/>
  <c r="D1394" i="1"/>
  <c r="C1394" i="1"/>
  <c r="H1393" i="1"/>
  <c r="G1393" i="1"/>
  <c r="D1393" i="1"/>
  <c r="C1393" i="1"/>
  <c r="H1392" i="1"/>
  <c r="G1392" i="1"/>
  <c r="D1392" i="1"/>
  <c r="C1392" i="1"/>
  <c r="H1391" i="1"/>
  <c r="G1391" i="1"/>
  <c r="D1391" i="1"/>
  <c r="C1391" i="1"/>
  <c r="H1390" i="1"/>
  <c r="D1390" i="1"/>
  <c r="C1390" i="1"/>
  <c r="G1390" i="1" s="1"/>
  <c r="D1389" i="1"/>
  <c r="G1389" i="1" s="1"/>
  <c r="C1389" i="1"/>
  <c r="H1389" i="1" s="1"/>
  <c r="D1388" i="1"/>
  <c r="C1388" i="1"/>
  <c r="D1387" i="1"/>
  <c r="C1387" i="1"/>
  <c r="H1386" i="1"/>
  <c r="D1386" i="1"/>
  <c r="C1386" i="1"/>
  <c r="D1385" i="1"/>
  <c r="H1385" i="1" s="1"/>
  <c r="C1385" i="1"/>
  <c r="H1384" i="1"/>
  <c r="D1384" i="1"/>
  <c r="C1384" i="1"/>
  <c r="G1384" i="1" s="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D1374" i="1"/>
  <c r="G1374" i="1" s="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H1345" i="1" s="1"/>
  <c r="C1345" i="1"/>
  <c r="H1344" i="1"/>
  <c r="G1344" i="1"/>
  <c r="D1344" i="1"/>
  <c r="C1344" i="1"/>
  <c r="H1343" i="1"/>
  <c r="G1343" i="1"/>
  <c r="D1343" i="1"/>
  <c r="C1343" i="1"/>
  <c r="D1342" i="1"/>
  <c r="H1342" i="1" s="1"/>
  <c r="C1342" i="1"/>
  <c r="H1341" i="1"/>
  <c r="G1341" i="1"/>
  <c r="D1341" i="1"/>
  <c r="C1341" i="1"/>
  <c r="D1340" i="1"/>
  <c r="H1340" i="1" s="1"/>
  <c r="C1340" i="1"/>
  <c r="H1339" i="1"/>
  <c r="G1339" i="1"/>
  <c r="D1339" i="1"/>
  <c r="C1339" i="1"/>
  <c r="D1338" i="1"/>
  <c r="H1338" i="1" s="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D1312" i="1"/>
  <c r="G1312" i="1" s="1"/>
  <c r="C1312" i="1"/>
  <c r="D1311" i="1"/>
  <c r="H1311" i="1" s="1"/>
  <c r="C1311" i="1"/>
  <c r="H1310" i="1"/>
  <c r="G1310" i="1"/>
  <c r="D1310" i="1"/>
  <c r="C1310" i="1"/>
  <c r="H1309" i="1"/>
  <c r="G1309" i="1"/>
  <c r="D1309" i="1"/>
  <c r="C1309" i="1"/>
  <c r="H1308" i="1"/>
  <c r="G1308" i="1"/>
  <c r="D1308" i="1"/>
  <c r="C1308" i="1"/>
  <c r="H1307" i="1"/>
  <c r="G1307" i="1"/>
  <c r="D1307" i="1"/>
  <c r="C1307" i="1"/>
  <c r="D1306" i="1"/>
  <c r="C1306" i="1"/>
  <c r="H1306" i="1" s="1"/>
  <c r="G1305" i="1"/>
  <c r="D1305" i="1"/>
  <c r="C1305" i="1"/>
  <c r="H1305" i="1" s="1"/>
  <c r="H1304" i="1"/>
  <c r="G1304" i="1"/>
  <c r="D1304" i="1"/>
  <c r="C1304" i="1"/>
  <c r="H1303" i="1"/>
  <c r="G1303" i="1"/>
  <c r="D1303" i="1"/>
  <c r="C1303" i="1"/>
  <c r="D1302" i="1"/>
  <c r="H1302" i="1" s="1"/>
  <c r="C1302" i="1"/>
  <c r="D1301" i="1"/>
  <c r="H1301" i="1" s="1"/>
  <c r="C1301" i="1"/>
  <c r="C1300" i="1"/>
  <c r="H1299" i="1"/>
  <c r="G1299" i="1"/>
  <c r="D1299" i="1"/>
  <c r="C1299" i="1"/>
  <c r="H1298" i="1"/>
  <c r="G1298" i="1"/>
  <c r="D1298" i="1"/>
  <c r="C1298" i="1"/>
  <c r="D1297" i="1"/>
  <c r="C1297" i="1"/>
  <c r="H1297" i="1" s="1"/>
  <c r="H1296" i="1"/>
  <c r="G1296" i="1"/>
  <c r="D1296" i="1"/>
  <c r="C1296" i="1"/>
  <c r="D1295" i="1"/>
  <c r="H1294" i="1"/>
  <c r="G1294" i="1"/>
  <c r="D1294" i="1"/>
  <c r="C1294" i="1"/>
  <c r="H1293" i="1"/>
  <c r="G1293" i="1"/>
  <c r="D1293" i="1"/>
  <c r="C1293" i="1"/>
  <c r="H1292" i="1"/>
  <c r="G1292" i="1"/>
  <c r="D1292" i="1"/>
  <c r="C1292" i="1"/>
  <c r="G1291" i="1"/>
  <c r="D1291" i="1"/>
  <c r="H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D1266" i="1"/>
  <c r="H1266" i="1" s="1"/>
  <c r="C1266" i="1"/>
  <c r="D1265" i="1"/>
  <c r="H1265" i="1" s="1"/>
  <c r="C1265" i="1"/>
  <c r="D1264" i="1"/>
  <c r="H1264" i="1" s="1"/>
  <c r="C1264" i="1"/>
  <c r="H1263" i="1"/>
  <c r="G1263" i="1"/>
  <c r="D1263" i="1"/>
  <c r="C1263" i="1"/>
  <c r="G1262" i="1"/>
  <c r="D1262" i="1"/>
  <c r="H1262" i="1" s="1"/>
  <c r="C1262" i="1"/>
  <c r="D1261" i="1"/>
  <c r="H1261" i="1" s="1"/>
  <c r="C1261" i="1"/>
  <c r="C1260" i="1"/>
  <c r="C1259" i="1"/>
  <c r="H1258" i="1"/>
  <c r="G1258" i="1"/>
  <c r="D1258" i="1"/>
  <c r="C1258" i="1"/>
  <c r="D1257" i="1"/>
  <c r="H1257" i="1" s="1"/>
  <c r="C1257" i="1"/>
  <c r="C1256" i="1"/>
  <c r="H1254" i="1"/>
  <c r="G1254" i="1"/>
  <c r="D1254" i="1"/>
  <c r="C1254" i="1"/>
  <c r="H1253" i="1"/>
  <c r="G1253" i="1"/>
  <c r="D1253" i="1"/>
  <c r="C1253" i="1"/>
  <c r="H1252" i="1"/>
  <c r="G1252" i="1"/>
  <c r="D1252" i="1"/>
  <c r="C1252" i="1"/>
  <c r="H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D1183" i="1"/>
  <c r="G1183" i="1" s="1"/>
  <c r="C1183" i="1"/>
  <c r="D1182" i="1"/>
  <c r="C1182" i="1"/>
  <c r="H1179" i="1"/>
  <c r="G1179" i="1"/>
  <c r="D1179" i="1"/>
  <c r="C1179" i="1"/>
  <c r="H1178" i="1"/>
  <c r="G1178" i="1"/>
  <c r="D1178" i="1"/>
  <c r="C1178" i="1"/>
  <c r="H1177" i="1"/>
  <c r="D1177" i="1"/>
  <c r="G1177" i="1" s="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G1163" i="1"/>
  <c r="D1163" i="1"/>
  <c r="H1163" i="1" s="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D1031" i="1"/>
  <c r="H1031" i="1" s="1"/>
  <c r="C1031" i="1"/>
  <c r="H1030" i="1"/>
  <c r="D1030" i="1"/>
  <c r="G1030" i="1" s="1"/>
  <c r="C1030" i="1"/>
  <c r="H1029" i="1"/>
  <c r="G1029" i="1"/>
  <c r="D1029" i="1"/>
  <c r="C1029" i="1"/>
  <c r="H1028" i="1"/>
  <c r="G1028" i="1"/>
  <c r="D1028" i="1"/>
  <c r="C1028" i="1"/>
  <c r="D1027" i="1"/>
  <c r="H1027" i="1" s="1"/>
  <c r="C1027" i="1"/>
  <c r="H1026" i="1"/>
  <c r="G1026" i="1"/>
  <c r="D1026" i="1"/>
  <c r="C1026" i="1"/>
  <c r="D1025" i="1"/>
  <c r="H1025" i="1" s="1"/>
  <c r="C1025" i="1"/>
  <c r="D1024" i="1"/>
  <c r="H1024" i="1" s="1"/>
  <c r="C1024" i="1"/>
  <c r="D1023" i="1"/>
  <c r="H1023" i="1" s="1"/>
  <c r="C1023" i="1"/>
  <c r="D1022" i="1"/>
  <c r="H1022" i="1" s="1"/>
  <c r="C1022" i="1"/>
  <c r="H1021" i="1"/>
  <c r="G1021" i="1"/>
  <c r="D1021" i="1"/>
  <c r="C1021" i="1"/>
  <c r="D1020" i="1"/>
  <c r="H1020" i="1" s="1"/>
  <c r="C1020" i="1"/>
  <c r="H1019" i="1"/>
  <c r="G1019" i="1"/>
  <c r="D1019" i="1"/>
  <c r="C1019" i="1"/>
  <c r="C1018" i="1"/>
  <c r="C1017" i="1"/>
  <c r="D1016" i="1"/>
  <c r="H1016" i="1" s="1"/>
  <c r="C1016" i="1"/>
  <c r="D1015" i="1"/>
  <c r="H1015" i="1" s="1"/>
  <c r="C1015" i="1"/>
  <c r="G1014"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H731" i="1"/>
  <c r="D731" i="1"/>
  <c r="G731" i="1" s="1"/>
  <c r="C731" i="1"/>
  <c r="H730" i="1"/>
  <c r="G730" i="1"/>
  <c r="D730" i="1"/>
  <c r="C730" i="1"/>
  <c r="D729" i="1"/>
  <c r="H729" i="1" s="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C649" i="1"/>
  <c r="D648" i="1"/>
  <c r="H648" i="1" s="1"/>
  <c r="C648" i="1"/>
  <c r="D647" i="1"/>
  <c r="H647" i="1" s="1"/>
  <c r="C647" i="1"/>
  <c r="D646" i="1"/>
  <c r="H646" i="1" s="1"/>
  <c r="C646" i="1"/>
  <c r="D645" i="1"/>
  <c r="H645" i="1" s="1"/>
  <c r="C645" i="1"/>
  <c r="C642" i="1"/>
  <c r="C641"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5" i="1"/>
  <c r="D423" i="1"/>
  <c r="H423" i="1" s="1"/>
  <c r="C423" i="1"/>
  <c r="H422" i="1"/>
  <c r="D422" i="1"/>
  <c r="G422" i="1" s="1"/>
  <c r="C422" i="1"/>
  <c r="D421" i="1"/>
  <c r="G421" i="1" s="1"/>
  <c r="C421" i="1"/>
  <c r="G416" i="1"/>
  <c r="D416" i="1"/>
  <c r="H416" i="1" s="1"/>
  <c r="C416" i="1"/>
  <c r="H415" i="1"/>
  <c r="D415" i="1"/>
  <c r="G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H404" i="1"/>
  <c r="G404" i="1"/>
  <c r="D404" i="1"/>
  <c r="C404" i="1"/>
  <c r="H403" i="1"/>
  <c r="G403" i="1"/>
  <c r="D403" i="1"/>
  <c r="C403" i="1"/>
  <c r="C402" i="1"/>
  <c r="C401" i="1"/>
  <c r="H400" i="1"/>
  <c r="G400" i="1"/>
  <c r="D400" i="1"/>
  <c r="C400" i="1"/>
  <c r="H399" i="1"/>
  <c r="G399" i="1"/>
  <c r="D399" i="1"/>
  <c r="C399" i="1"/>
  <c r="H398" i="1"/>
  <c r="G398" i="1"/>
  <c r="D398" i="1"/>
  <c r="C398" i="1"/>
  <c r="H397" i="1"/>
  <c r="G397" i="1"/>
  <c r="D397" i="1"/>
  <c r="C397"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C322" i="1"/>
  <c r="H321" i="1"/>
  <c r="G321" i="1"/>
  <c r="D321" i="1"/>
  <c r="C321" i="1"/>
  <c r="H320" i="1"/>
  <c r="G320" i="1"/>
  <c r="D320" i="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D300" i="1"/>
  <c r="H300" i="1" s="1"/>
  <c r="C300" i="1"/>
  <c r="D299" i="1"/>
  <c r="H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D195" i="1"/>
  <c r="H195" i="1" s="1"/>
  <c r="C195" i="1"/>
  <c r="D194" i="1"/>
  <c r="H194" i="1" s="1"/>
  <c r="C194" i="1"/>
  <c r="D193" i="1"/>
  <c r="H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G182" i="1"/>
  <c r="D182" i="1"/>
  <c r="H182" i="1" s="1"/>
  <c r="C182" i="1"/>
  <c r="H181" i="1"/>
  <c r="G181" i="1"/>
  <c r="D181" i="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D164" i="1"/>
  <c r="G164" i="1" s="1"/>
  <c r="C164" i="1"/>
  <c r="H163" i="1"/>
  <c r="D163" i="1"/>
  <c r="G163" i="1" s="1"/>
  <c r="C163" i="1"/>
  <c r="D162" i="1"/>
  <c r="H162" i="1" s="1"/>
  <c r="C162" i="1"/>
  <c r="D161" i="1"/>
  <c r="H161" i="1" s="1"/>
  <c r="C161" i="1"/>
  <c r="C160" i="1"/>
  <c r="H159" i="1"/>
  <c r="G159" i="1"/>
  <c r="D159" i="1"/>
  <c r="C159" i="1"/>
  <c r="G158" i="1"/>
  <c r="D158" i="1"/>
  <c r="H158" i="1" s="1"/>
  <c r="C158" i="1"/>
  <c r="H157" i="1"/>
  <c r="G157" i="1"/>
  <c r="D157" i="1"/>
  <c r="C157" i="1"/>
  <c r="G156" i="1"/>
  <c r="D156" i="1"/>
  <c r="H156" i="1" s="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H132" i="1"/>
  <c r="D132" i="1"/>
  <c r="G132" i="1" s="1"/>
  <c r="C132" i="1"/>
  <c r="C131" i="1"/>
  <c r="C130" i="1"/>
  <c r="H129" i="1"/>
  <c r="G129" i="1"/>
  <c r="D129" i="1"/>
  <c r="C129" i="1"/>
  <c r="H128" i="1"/>
  <c r="G128" i="1"/>
  <c r="D128" i="1"/>
  <c r="C128" i="1"/>
  <c r="H127" i="1"/>
  <c r="D127" i="1"/>
  <c r="G127" i="1" s="1"/>
  <c r="C127" i="1"/>
  <c r="H126" i="1"/>
  <c r="G126" i="1"/>
  <c r="D126" i="1"/>
  <c r="C126" i="1"/>
  <c r="H125" i="1"/>
  <c r="D125" i="1"/>
  <c r="G125" i="1" s="1"/>
  <c r="C125" i="1"/>
  <c r="H124" i="1"/>
  <c r="D124" i="1"/>
  <c r="G124" i="1" s="1"/>
  <c r="C124" i="1"/>
  <c r="H123" i="1"/>
  <c r="G123" i="1"/>
  <c r="D123" i="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D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338" i="1" l="1"/>
  <c r="E36" i="9"/>
  <c r="I41" i="3"/>
  <c r="G1514" i="1"/>
  <c r="D1540" i="1"/>
  <c r="G1540" i="1" s="1"/>
  <c r="H1542" i="1"/>
  <c r="H1540" i="1"/>
  <c r="E31" i="9"/>
  <c r="B31" i="9" s="1"/>
  <c r="E320" i="9"/>
  <c r="B320" i="9" s="1"/>
  <c r="G1685" i="1"/>
  <c r="H1684" i="1"/>
  <c r="G1681" i="1"/>
  <c r="H1620" i="1"/>
  <c r="C1585" i="1"/>
  <c r="H1612" i="1"/>
  <c r="H1604" i="1"/>
  <c r="G1583" i="1"/>
  <c r="G1297" i="1"/>
  <c r="G1182" i="1"/>
  <c r="G1200" i="1"/>
  <c r="H1388" i="1"/>
  <c r="G1386" i="1"/>
  <c r="G1385" i="1"/>
  <c r="G1388" i="1"/>
  <c r="G1387" i="1"/>
  <c r="H1387" i="1"/>
  <c r="H1395" i="1"/>
  <c r="G1395" i="1"/>
  <c r="E335" i="9"/>
  <c r="B335" i="9" s="1"/>
  <c r="G1383" i="1"/>
  <c r="G1345" i="1"/>
  <c r="G1342" i="1"/>
  <c r="G1340" i="1"/>
  <c r="G1311" i="1"/>
  <c r="G1306" i="1"/>
  <c r="H1300" i="1"/>
  <c r="G1300" i="1"/>
  <c r="G1301" i="1"/>
  <c r="G1302" i="1"/>
  <c r="G1281" i="1"/>
  <c r="H1281" i="1"/>
  <c r="E274" i="5"/>
  <c r="D1278" i="1" s="1"/>
  <c r="G1266" i="1"/>
  <c r="G1260" i="1"/>
  <c r="G1261" i="1"/>
  <c r="G1264" i="1"/>
  <c r="G1265" i="1"/>
  <c r="F260" i="5"/>
  <c r="E303" i="9"/>
  <c r="B303" i="9" s="1"/>
  <c r="G1257" i="1"/>
  <c r="G1251" i="1"/>
  <c r="E340" i="9"/>
  <c r="B340" i="9" s="1"/>
  <c r="D1201" i="1"/>
  <c r="E337" i="9"/>
  <c r="B337" i="9" s="1"/>
  <c r="E319" i="9"/>
  <c r="B319" i="9" s="1"/>
  <c r="H1182" i="1"/>
  <c r="G1155" i="1"/>
  <c r="G1161" i="1"/>
  <c r="H1176" i="1"/>
  <c r="E313" i="9"/>
  <c r="B313" i="9" s="1"/>
  <c r="D1087" i="1"/>
  <c r="G1092" i="1"/>
  <c r="E307" i="9"/>
  <c r="B307" i="9" s="1"/>
  <c r="G1057" i="1"/>
  <c r="G1059" i="1"/>
  <c r="G1045" i="1"/>
  <c r="G1040" i="1"/>
  <c r="G1041" i="1"/>
  <c r="G1031" i="1"/>
  <c r="G1027" i="1"/>
  <c r="G1024" i="1"/>
  <c r="G1025" i="1"/>
  <c r="G1023" i="1"/>
  <c r="G1022" i="1"/>
  <c r="H1018" i="1"/>
  <c r="G1018" i="1"/>
  <c r="G1020" i="1"/>
  <c r="G1013" i="1"/>
  <c r="G1016" i="1"/>
  <c r="G1015" i="1"/>
  <c r="G299" i="1"/>
  <c r="H421" i="1"/>
  <c r="G300" i="1"/>
  <c r="G423" i="1"/>
  <c r="H737" i="1"/>
  <c r="E57" i="9"/>
  <c r="B57" i="9" s="1"/>
  <c r="G737" i="1"/>
  <c r="F239" i="9"/>
  <c r="G729" i="1"/>
  <c r="E51" i="9"/>
  <c r="B51" i="9" s="1"/>
  <c r="E48" i="9"/>
  <c r="B296" i="9"/>
  <c r="G648" i="1"/>
  <c r="G647" i="1"/>
  <c r="H649" i="1"/>
  <c r="G649" i="1"/>
  <c r="G646" i="1"/>
  <c r="H641" i="1"/>
  <c r="G641" i="1"/>
  <c r="G645" i="1"/>
  <c r="G388" i="1"/>
  <c r="H388" i="1"/>
  <c r="F393" i="4"/>
  <c r="G374" i="1"/>
  <c r="H374" i="1"/>
  <c r="H317" i="1"/>
  <c r="G317" i="1"/>
  <c r="E321" i="4"/>
  <c r="D316" i="1" s="1"/>
  <c r="E311" i="9"/>
  <c r="B311" i="9" s="1"/>
  <c r="E312" i="9"/>
  <c r="B312" i="9" s="1"/>
  <c r="G269" i="1"/>
  <c r="G270" i="1"/>
  <c r="G272" i="1"/>
  <c r="G197" i="1"/>
  <c r="G195" i="1"/>
  <c r="G194" i="1"/>
  <c r="F243" i="9"/>
  <c r="B243" i="9" s="1"/>
  <c r="G193" i="1"/>
  <c r="H190" i="1"/>
  <c r="G184" i="1"/>
  <c r="E52" i="9"/>
  <c r="H174" i="1"/>
  <c r="H166" i="1"/>
  <c r="E164" i="4"/>
  <c r="D160" i="1" s="1"/>
  <c r="G161" i="1"/>
  <c r="G162" i="1"/>
  <c r="E153" i="4"/>
  <c r="F237" i="9"/>
  <c r="B237" i="9"/>
  <c r="G130" i="1"/>
  <c r="H130" i="1"/>
  <c r="D131" i="1"/>
  <c r="F129" i="4"/>
  <c r="F126" i="4"/>
  <c r="G113" i="1"/>
  <c r="F68" i="4"/>
  <c r="E327" i="9"/>
  <c r="B327" i="9" s="1"/>
  <c r="B36" i="9"/>
  <c r="E324" i="9"/>
  <c r="B324" i="9" s="1"/>
  <c r="E329" i="9"/>
  <c r="G401" i="1"/>
  <c r="H401" i="1"/>
  <c r="G226" i="1"/>
  <c r="H226" i="1"/>
  <c r="G434" i="1"/>
  <c r="H434" i="1"/>
  <c r="G446" i="1"/>
  <c r="H446" i="1"/>
  <c r="G1124" i="1"/>
  <c r="H1124" i="1"/>
  <c r="G396" i="1"/>
  <c r="H396" i="1"/>
  <c r="G49" i="1"/>
  <c r="H49" i="1"/>
  <c r="G642" i="1"/>
  <c r="H642" i="1"/>
  <c r="G357" i="1"/>
  <c r="H357" i="1"/>
  <c r="G565" i="1"/>
  <c r="H565" i="1"/>
  <c r="H1572" i="1"/>
  <c r="G1572" i="1"/>
  <c r="H1578" i="1"/>
  <c r="G1578" i="1"/>
  <c r="D597" i="4"/>
  <c r="F603" i="4"/>
  <c r="F252" i="5"/>
  <c r="C405" i="1"/>
  <c r="C597" i="1"/>
  <c r="C1295" i="1"/>
  <c r="G1496" i="1"/>
  <c r="G1500" i="1"/>
  <c r="G1504" i="1"/>
  <c r="G1508" i="1"/>
  <c r="G1512" i="1"/>
  <c r="G1516" i="1"/>
  <c r="G1520" i="1"/>
  <c r="G1524" i="1"/>
  <c r="G1528" i="1"/>
  <c r="G1532" i="1"/>
  <c r="G1536" i="1"/>
  <c r="G1541" i="1"/>
  <c r="G1543" i="1"/>
  <c r="I1543" i="1" s="1"/>
  <c r="G1545" i="1"/>
  <c r="G1586" i="1"/>
  <c r="G1590" i="1"/>
  <c r="G1594" i="1"/>
  <c r="G1598" i="1"/>
  <c r="G1602" i="1"/>
  <c r="G1606" i="1"/>
  <c r="G1610" i="1"/>
  <c r="G1614" i="1"/>
  <c r="G1618" i="1"/>
  <c r="G1622" i="1"/>
  <c r="G1626" i="1"/>
  <c r="G1630" i="1"/>
  <c r="G1634" i="1"/>
  <c r="G1638" i="1"/>
  <c r="G1642" i="1"/>
  <c r="G1646" i="1"/>
  <c r="G1650" i="1"/>
  <c r="G1654" i="1"/>
  <c r="G1658" i="1"/>
  <c r="H1675" i="1"/>
  <c r="G1675" i="1"/>
  <c r="H1680" i="1"/>
  <c r="G1680" i="1"/>
  <c r="D106" i="4"/>
  <c r="F107" i="4"/>
  <c r="D321" i="4"/>
  <c r="F322" i="4"/>
  <c r="F379" i="4"/>
  <c r="E373" i="4"/>
  <c r="D368" i="1" s="1"/>
  <c r="D491" i="4"/>
  <c r="G339" i="9"/>
  <c r="E339" i="9" s="1"/>
  <c r="B339" i="9" s="1"/>
  <c r="F219" i="5"/>
  <c r="D5" i="7"/>
  <c r="C1539" i="1"/>
  <c r="H1580" i="1"/>
  <c r="G1580" i="1"/>
  <c r="H1582" i="1"/>
  <c r="H1662" i="1"/>
  <c r="G1662" i="1"/>
  <c r="H1672" i="1"/>
  <c r="G1672" i="1"/>
  <c r="G1686" i="1"/>
  <c r="H1686" i="1"/>
  <c r="F53" i="4"/>
  <c r="D49" i="4"/>
  <c r="D361" i="4"/>
  <c r="F362" i="4"/>
  <c r="D108" i="1"/>
  <c r="D322" i="1"/>
  <c r="D402" i="1"/>
  <c r="D425" i="1"/>
  <c r="D426" i="1"/>
  <c r="D566" i="1"/>
  <c r="D1256" i="1"/>
  <c r="H1548" i="1"/>
  <c r="G1548" i="1"/>
  <c r="H1550" i="1"/>
  <c r="G1550" i="1"/>
  <c r="H1552" i="1"/>
  <c r="G1552" i="1"/>
  <c r="H1554" i="1"/>
  <c r="G1554" i="1"/>
  <c r="H1558" i="1"/>
  <c r="G1558" i="1"/>
  <c r="H1560" i="1"/>
  <c r="G1560" i="1"/>
  <c r="H1562" i="1"/>
  <c r="G1562" i="1"/>
  <c r="H1565" i="1"/>
  <c r="G1565" i="1"/>
  <c r="H1567" i="1"/>
  <c r="G1567" i="1"/>
  <c r="H1569" i="1"/>
  <c r="G1569" i="1"/>
  <c r="H1571" i="1"/>
  <c r="G1571" i="1"/>
  <c r="H1573" i="1"/>
  <c r="G1573" i="1"/>
  <c r="H1575" i="1"/>
  <c r="G1575" i="1"/>
  <c r="H1577" i="1"/>
  <c r="G1577" i="1"/>
  <c r="I1579" i="1"/>
  <c r="I1581" i="1"/>
  <c r="G1670" i="1"/>
  <c r="H1670" i="1"/>
  <c r="H1683" i="1"/>
  <c r="G1683" i="1"/>
  <c r="D373" i="4"/>
  <c r="F374" i="4"/>
  <c r="F647" i="4"/>
  <c r="D430" i="4"/>
  <c r="F431" i="4"/>
  <c r="D135" i="5"/>
  <c r="F136" i="5"/>
  <c r="G315" i="9"/>
  <c r="G316" i="9"/>
  <c r="D147" i="5"/>
  <c r="F150" i="5"/>
  <c r="F118" i="6"/>
  <c r="E114" i="6"/>
  <c r="H1541" i="1"/>
  <c r="G1542" i="1"/>
  <c r="I1542" i="1" s="1"/>
  <c r="J1542" i="1"/>
  <c r="H1543" i="1"/>
  <c r="G1544" i="1"/>
  <c r="I1544" i="1" s="1"/>
  <c r="J1544" i="1"/>
  <c r="H1545" i="1"/>
  <c r="G1546" i="1"/>
  <c r="I1546" i="1" s="1"/>
  <c r="J1546" i="1"/>
  <c r="J1547" i="1"/>
  <c r="J1578" i="1"/>
  <c r="J1580" i="1"/>
  <c r="H1585" i="1"/>
  <c r="G1585" i="1"/>
  <c r="H1589" i="1"/>
  <c r="G1589" i="1"/>
  <c r="H1593" i="1"/>
  <c r="G1593" i="1"/>
  <c r="H1597" i="1"/>
  <c r="G1597" i="1"/>
  <c r="H1601" i="1"/>
  <c r="G1601" i="1"/>
  <c r="H1605" i="1"/>
  <c r="G1605" i="1"/>
  <c r="H1609" i="1"/>
  <c r="G1609" i="1"/>
  <c r="H1613" i="1"/>
  <c r="G1613" i="1"/>
  <c r="H1617" i="1"/>
  <c r="G1617" i="1"/>
  <c r="H1625" i="1"/>
  <c r="G1625" i="1"/>
  <c r="H1629" i="1"/>
  <c r="G1629" i="1"/>
  <c r="H1633" i="1"/>
  <c r="G1633" i="1"/>
  <c r="H1637" i="1"/>
  <c r="G1637" i="1"/>
  <c r="H1641" i="1"/>
  <c r="G1641" i="1"/>
  <c r="H1645" i="1"/>
  <c r="G1645" i="1"/>
  <c r="H1649" i="1"/>
  <c r="G1649" i="1"/>
  <c r="H1653" i="1"/>
  <c r="G1653" i="1"/>
  <c r="H1657" i="1"/>
  <c r="G1657" i="1"/>
  <c r="H1666" i="1"/>
  <c r="G1666" i="1"/>
  <c r="G1678" i="1"/>
  <c r="H1678" i="1"/>
  <c r="D309" i="4"/>
  <c r="F310" i="4"/>
  <c r="E7" i="4"/>
  <c r="E49" i="4"/>
  <c r="D45" i="1" s="1"/>
  <c r="F134" i="4"/>
  <c r="F154" i="4"/>
  <c r="F170" i="4"/>
  <c r="D69" i="5"/>
  <c r="F70" i="5"/>
  <c r="F178" i="5"/>
  <c r="G336" i="9"/>
  <c r="E336" i="9" s="1"/>
  <c r="B336" i="9" s="1"/>
  <c r="D177" i="5"/>
  <c r="F256" i="5"/>
  <c r="E255" i="5"/>
  <c r="D1259" i="1" s="1"/>
  <c r="D274" i="5"/>
  <c r="F277" i="5"/>
  <c r="G348" i="9"/>
  <c r="E348" i="9" s="1"/>
  <c r="H27" i="3"/>
  <c r="D141" i="6"/>
  <c r="F5" i="6"/>
  <c r="F43" i="6"/>
  <c r="D35" i="6"/>
  <c r="H1547" i="1"/>
  <c r="G1661" i="1"/>
  <c r="G1665" i="1"/>
  <c r="G1669" i="1"/>
  <c r="E597" i="4"/>
  <c r="D591" i="1" s="1"/>
  <c r="D7" i="5"/>
  <c r="F13" i="5"/>
  <c r="E12" i="5"/>
  <c r="F114" i="6"/>
  <c r="H30" i="3"/>
  <c r="D44" i="8"/>
  <c r="G343" i="9" s="1"/>
  <c r="E343" i="9" s="1"/>
  <c r="G1671" i="1"/>
  <c r="H1674" i="1"/>
  <c r="G1679" i="1"/>
  <c r="H1682" i="1"/>
  <c r="F7" i="4"/>
  <c r="D82" i="4"/>
  <c r="F112" i="4"/>
  <c r="D125" i="4"/>
  <c r="F135" i="4"/>
  <c r="F141" i="4"/>
  <c r="G24" i="9"/>
  <c r="D152" i="4"/>
  <c r="H24" i="9"/>
  <c r="F231" i="4"/>
  <c r="F274" i="4"/>
  <c r="E308" i="4"/>
  <c r="E360" i="4"/>
  <c r="E491" i="4"/>
  <c r="D485" i="1" s="1"/>
  <c r="F523" i="4"/>
  <c r="D584" i="4"/>
  <c r="D629" i="4"/>
  <c r="E141" i="6"/>
  <c r="E5" i="7"/>
  <c r="E338" i="9"/>
  <c r="B338" i="9"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G176" i="9"/>
  <c r="E176" i="9" s="1"/>
  <c r="B176" i="9" s="1"/>
  <c r="G177" i="9"/>
  <c r="E177" i="9" s="1"/>
  <c r="B177" i="9" s="1"/>
  <c r="H179" i="9"/>
  <c r="G178" i="9"/>
  <c r="E178" i="9" s="1"/>
  <c r="B178" i="9" s="1"/>
  <c r="G174" i="9"/>
  <c r="E174" i="9" s="1"/>
  <c r="B174" i="9" s="1"/>
  <c r="I10" i="9"/>
  <c r="E88" i="5"/>
  <c r="D1093" i="1" s="1"/>
  <c r="F89" i="5"/>
  <c r="E177" i="5"/>
  <c r="E28" i="9"/>
  <c r="B28" i="9" s="1"/>
  <c r="B40" i="9"/>
  <c r="B44" i="9"/>
  <c r="B48" i="9"/>
  <c r="B52" i="9"/>
  <c r="B60" i="9"/>
  <c r="B68" i="9"/>
  <c r="B76" i="9"/>
  <c r="B84" i="9"/>
  <c r="B92" i="9"/>
  <c r="B100" i="9"/>
  <c r="B108" i="9"/>
  <c r="B116" i="9"/>
  <c r="G179" i="9"/>
  <c r="E179" i="9" s="1"/>
  <c r="B179" i="9" s="1"/>
  <c r="H316" i="9"/>
  <c r="H315" i="9"/>
  <c r="B29" i="9"/>
  <c r="E32" i="9"/>
  <c r="B32" i="9" s="1"/>
  <c r="B37" i="9"/>
  <c r="B41" i="9"/>
  <c r="B45" i="9"/>
  <c r="B49" i="9"/>
  <c r="B56" i="9"/>
  <c r="B64" i="9"/>
  <c r="B72" i="9"/>
  <c r="B80" i="9"/>
  <c r="B88" i="9"/>
  <c r="B96" i="9"/>
  <c r="B104" i="9"/>
  <c r="B112" i="9"/>
  <c r="G175" i="9"/>
  <c r="E175" i="9" s="1"/>
  <c r="B175" i="9" s="1"/>
  <c r="B123" i="9"/>
  <c r="B127" i="9"/>
  <c r="B131" i="9"/>
  <c r="B135" i="9"/>
  <c r="B139" i="9"/>
  <c r="B143" i="9"/>
  <c r="B147" i="9"/>
  <c r="B151" i="9"/>
  <c r="B155" i="9"/>
  <c r="E126" i="9"/>
  <c r="B126" i="9" s="1"/>
  <c r="E130" i="9"/>
  <c r="B130" i="9" s="1"/>
  <c r="E134" i="9"/>
  <c r="B134" i="9" s="1"/>
  <c r="E138" i="9"/>
  <c r="B138" i="9" s="1"/>
  <c r="E142" i="9"/>
  <c r="B142" i="9" s="1"/>
  <c r="E146" i="9"/>
  <c r="B146" i="9" s="1"/>
  <c r="E150" i="9"/>
  <c r="B150" i="9" s="1"/>
  <c r="E154" i="9"/>
  <c r="B154" i="9" s="1"/>
  <c r="B233" i="9"/>
  <c r="B241" i="9"/>
  <c r="B249" i="9"/>
  <c r="B257" i="9"/>
  <c r="B265" i="9"/>
  <c r="B273" i="9"/>
  <c r="B281" i="9"/>
  <c r="B321" i="9"/>
  <c r="B329" i="9"/>
  <c r="B231" i="9"/>
  <c r="B239" i="9"/>
  <c r="B247" i="9"/>
  <c r="B255" i="9"/>
  <c r="B263" i="9"/>
  <c r="B271" i="9"/>
  <c r="B279" i="9"/>
  <c r="H19" i="9" l="1"/>
  <c r="E19" i="9" s="1"/>
  <c r="B19" i="9" s="1"/>
  <c r="F255" i="5"/>
  <c r="G1201" i="1"/>
  <c r="H1201" i="1"/>
  <c r="H1087" i="1"/>
  <c r="G1087" i="1"/>
  <c r="B207" i="9"/>
  <c r="F228" i="9"/>
  <c r="B228" i="9" s="1"/>
  <c r="F164" i="4"/>
  <c r="E152" i="4"/>
  <c r="E299" i="4" s="1"/>
  <c r="D149" i="1"/>
  <c r="F153" i="4"/>
  <c r="E24" i="9"/>
  <c r="B24" i="9" s="1"/>
  <c r="G131" i="1"/>
  <c r="H131" i="1"/>
  <c r="E180" i="9"/>
  <c r="B180" i="9" s="1"/>
  <c r="E69" i="5"/>
  <c r="F69" i="5" s="1"/>
  <c r="F82" i="4"/>
  <c r="C78" i="1"/>
  <c r="H22" i="3"/>
  <c r="C1012" i="1"/>
  <c r="D6" i="5"/>
  <c r="D6" i="4"/>
  <c r="H24" i="3"/>
  <c r="F177" i="5"/>
  <c r="C1181" i="1"/>
  <c r="H23" i="3"/>
  <c r="C1074" i="1"/>
  <c r="F309" i="4"/>
  <c r="D308" i="4"/>
  <c r="C304" i="1"/>
  <c r="F147" i="5"/>
  <c r="C1152" i="1"/>
  <c r="F135" i="5"/>
  <c r="C1140" i="1"/>
  <c r="I1573" i="1"/>
  <c r="I1569" i="1"/>
  <c r="I1565" i="1"/>
  <c r="I1560" i="1"/>
  <c r="I1554" i="1"/>
  <c r="I1550" i="1"/>
  <c r="G1256" i="1"/>
  <c r="H1256" i="1"/>
  <c r="G402" i="1"/>
  <c r="H402" i="1"/>
  <c r="G108" i="1"/>
  <c r="H108" i="1"/>
  <c r="F49" i="4"/>
  <c r="C45" i="1"/>
  <c r="H1539" i="1"/>
  <c r="G1539" i="1"/>
  <c r="F491" i="4"/>
  <c r="C485" i="1"/>
  <c r="F321" i="4"/>
  <c r="C316" i="1"/>
  <c r="I1541" i="1"/>
  <c r="E251" i="5"/>
  <c r="E176" i="5" s="1"/>
  <c r="D1180" i="1" s="1"/>
  <c r="E347" i="9"/>
  <c r="B348" i="9"/>
  <c r="C591" i="1"/>
  <c r="F597" i="4"/>
  <c r="I24" i="3"/>
  <c r="D1181" i="1"/>
  <c r="I33" i="3"/>
  <c r="D1538" i="1"/>
  <c r="F629" i="4"/>
  <c r="C623" i="1"/>
  <c r="E418" i="4"/>
  <c r="D413" i="1" s="1"/>
  <c r="D355" i="1"/>
  <c r="H31" i="3"/>
  <c r="C1537" i="1"/>
  <c r="F141" i="6"/>
  <c r="F274" i="5"/>
  <c r="D251" i="5"/>
  <c r="D176" i="5" s="1"/>
  <c r="C1278" i="1"/>
  <c r="E6" i="4"/>
  <c r="D3" i="1"/>
  <c r="D1510" i="1"/>
  <c r="I30" i="3"/>
  <c r="E316" i="9"/>
  <c r="B316" i="9" s="1"/>
  <c r="F373" i="4"/>
  <c r="C368" i="1"/>
  <c r="G566" i="1"/>
  <c r="H566" i="1"/>
  <c r="G322" i="1"/>
  <c r="H322" i="1"/>
  <c r="G346" i="9"/>
  <c r="E346" i="9" s="1"/>
  <c r="H33" i="3"/>
  <c r="C1538" i="1"/>
  <c r="G1295" i="1"/>
  <c r="H1295" i="1"/>
  <c r="G1093" i="1"/>
  <c r="H1093" i="1"/>
  <c r="B343" i="9"/>
  <c r="G425" i="1"/>
  <c r="H425" i="1"/>
  <c r="F361" i="4"/>
  <c r="D360" i="4"/>
  <c r="C356" i="1"/>
  <c r="G405" i="1"/>
  <c r="H405" i="1"/>
  <c r="E310" i="9"/>
  <c r="B310" i="9" s="1"/>
  <c r="I31" i="3"/>
  <c r="D1537" i="1"/>
  <c r="F584" i="4"/>
  <c r="D535" i="4"/>
  <c r="C578" i="1"/>
  <c r="E417" i="4"/>
  <c r="D412" i="1" s="1"/>
  <c r="D303" i="1"/>
  <c r="H18" i="3"/>
  <c r="D299" i="4"/>
  <c r="C148" i="1"/>
  <c r="F125" i="4"/>
  <c r="C121" i="1"/>
  <c r="K1481" i="9"/>
  <c r="G344" i="9"/>
  <c r="E344" i="9" s="1"/>
  <c r="B344" i="9" s="1"/>
  <c r="I39" i="3"/>
  <c r="C1621" i="1"/>
  <c r="E7" i="5"/>
  <c r="D1017" i="1"/>
  <c r="E535" i="4"/>
  <c r="H28" i="3"/>
  <c r="F35" i="6"/>
  <c r="C1431" i="1"/>
  <c r="G1259" i="1"/>
  <c r="H1259" i="1"/>
  <c r="F12" i="5"/>
  <c r="E315" i="9"/>
  <c r="B315" i="9" s="1"/>
  <c r="F430" i="4"/>
  <c r="D639" i="4"/>
  <c r="C424" i="1"/>
  <c r="I1575" i="1"/>
  <c r="I1567" i="1"/>
  <c r="I1562" i="1"/>
  <c r="I1558" i="1"/>
  <c r="I1552" i="1"/>
  <c r="I1548" i="1"/>
  <c r="G426" i="1"/>
  <c r="H426" i="1"/>
  <c r="G160" i="1"/>
  <c r="H160" i="1"/>
  <c r="I1580" i="1"/>
  <c r="F106" i="4"/>
  <c r="C102" i="1"/>
  <c r="I1545" i="1"/>
  <c r="G597" i="1"/>
  <c r="H597" i="1"/>
  <c r="I1578" i="1"/>
  <c r="E430" i="4"/>
  <c r="D148" i="1" l="1"/>
  <c r="I18" i="3"/>
  <c r="E423" i="4"/>
  <c r="D418" i="1" s="1"/>
  <c r="D295" i="1"/>
  <c r="F152" i="4"/>
  <c r="E301" i="4"/>
  <c r="D297" i="1" s="1"/>
  <c r="G149" i="1"/>
  <c r="H149" i="1"/>
  <c r="F176" i="5"/>
  <c r="C1180" i="1"/>
  <c r="H1621" i="1"/>
  <c r="G1621" i="1"/>
  <c r="H11" i="3"/>
  <c r="G578" i="1"/>
  <c r="H578" i="1"/>
  <c r="E422" i="4"/>
  <c r="I17" i="3"/>
  <c r="E300" i="4"/>
  <c r="D296" i="1" s="1"/>
  <c r="D2" i="1"/>
  <c r="G299" i="9"/>
  <c r="C1011" i="1"/>
  <c r="E639" i="4"/>
  <c r="D633" i="1" s="1"/>
  <c r="D424" i="1"/>
  <c r="E640" i="4"/>
  <c r="D634" i="1" s="1"/>
  <c r="D529" i="1"/>
  <c r="D640" i="4"/>
  <c r="F535" i="4"/>
  <c r="C529" i="1"/>
  <c r="G356" i="1"/>
  <c r="H356" i="1"/>
  <c r="B346" i="9"/>
  <c r="E345" i="9"/>
  <c r="I10" i="3" s="1"/>
  <c r="G1278" i="1"/>
  <c r="H1278" i="1"/>
  <c r="H1537" i="1"/>
  <c r="G1537" i="1"/>
  <c r="G623" i="1"/>
  <c r="H623" i="1"/>
  <c r="G316" i="1"/>
  <c r="H316" i="1"/>
  <c r="G1140" i="1"/>
  <c r="H1140" i="1"/>
  <c r="G304" i="1"/>
  <c r="H304" i="1"/>
  <c r="G121" i="1"/>
  <c r="H121" i="1"/>
  <c r="G78" i="1"/>
  <c r="H78" i="1"/>
  <c r="G102" i="1"/>
  <c r="H102" i="1"/>
  <c r="G1431" i="1"/>
  <c r="H1431" i="1"/>
  <c r="H9" i="3"/>
  <c r="G1017" i="1"/>
  <c r="H1017" i="1"/>
  <c r="G148" i="1"/>
  <c r="H148" i="1"/>
  <c r="F360" i="4"/>
  <c r="D418" i="4"/>
  <c r="C355" i="1"/>
  <c r="G368" i="1"/>
  <c r="H368" i="1"/>
  <c r="H1510" i="1"/>
  <c r="G1510" i="1"/>
  <c r="H25" i="3"/>
  <c r="F251" i="5"/>
  <c r="C1255" i="1"/>
  <c r="G591" i="1"/>
  <c r="H591" i="1"/>
  <c r="D417" i="4"/>
  <c r="F308" i="4"/>
  <c r="C303" i="1"/>
  <c r="I23" i="3"/>
  <c r="D1074" i="1"/>
  <c r="H1074" i="1" s="1"/>
  <c r="F639" i="4"/>
  <c r="C633" i="1"/>
  <c r="G424" i="1"/>
  <c r="H424" i="1"/>
  <c r="E6" i="5"/>
  <c r="F6" i="5" s="1"/>
  <c r="I22" i="3"/>
  <c r="D1012" i="1"/>
  <c r="G1012" i="1" s="1"/>
  <c r="D423" i="4"/>
  <c r="D301" i="4"/>
  <c r="C295" i="1"/>
  <c r="F299" i="4"/>
  <c r="E342" i="9"/>
  <c r="H1538" i="1"/>
  <c r="G1538" i="1"/>
  <c r="G3" i="1"/>
  <c r="H3" i="1"/>
  <c r="I25" i="3"/>
  <c r="D1255" i="1"/>
  <c r="G485" i="1"/>
  <c r="H485" i="1"/>
  <c r="G45" i="1"/>
  <c r="H45" i="1"/>
  <c r="G1152" i="1"/>
  <c r="H1152" i="1"/>
  <c r="G1181" i="1"/>
  <c r="H1181" i="1"/>
  <c r="D300" i="4"/>
  <c r="F6" i="4"/>
  <c r="H17" i="3"/>
  <c r="D422" i="4"/>
  <c r="C2" i="1"/>
  <c r="F7" i="5"/>
  <c r="G306" i="9" l="1"/>
  <c r="E306" i="9" s="1"/>
  <c r="B306" i="9" s="1"/>
  <c r="H1012" i="1"/>
  <c r="E425" i="4"/>
  <c r="D420" i="1" s="1"/>
  <c r="H20" i="9"/>
  <c r="E644" i="4"/>
  <c r="D638" i="1" s="1"/>
  <c r="D425" i="4"/>
  <c r="F423" i="4"/>
  <c r="D644" i="4"/>
  <c r="C418" i="1"/>
  <c r="G20" i="9"/>
  <c r="K3" i="9"/>
  <c r="I9" i="3"/>
  <c r="G1074" i="1"/>
  <c r="G2" i="1"/>
  <c r="H2" i="1"/>
  <c r="F300" i="4"/>
  <c r="C296" i="1"/>
  <c r="F417" i="4"/>
  <c r="C412" i="1"/>
  <c r="F640" i="4"/>
  <c r="C634" i="1"/>
  <c r="F422" i="4"/>
  <c r="D643" i="4"/>
  <c r="D424" i="4"/>
  <c r="C417" i="1"/>
  <c r="G295" i="1"/>
  <c r="H295" i="1"/>
  <c r="G633" i="1"/>
  <c r="H633" i="1"/>
  <c r="G303" i="1"/>
  <c r="H303" i="1"/>
  <c r="G355" i="1"/>
  <c r="H355" i="1"/>
  <c r="G529" i="1"/>
  <c r="H529" i="1"/>
  <c r="G1180" i="1"/>
  <c r="H1180" i="1"/>
  <c r="E643" i="4"/>
  <c r="E424" i="4"/>
  <c r="D419" i="1" s="1"/>
  <c r="D417" i="1"/>
  <c r="F301" i="4"/>
  <c r="C297" i="1"/>
  <c r="H299" i="9"/>
  <c r="E299" i="9" s="1"/>
  <c r="D1011" i="1"/>
  <c r="H8" i="3" s="1"/>
  <c r="G1255" i="1"/>
  <c r="H1255" i="1"/>
  <c r="F418" i="4"/>
  <c r="C413" i="1"/>
  <c r="I11" i="3"/>
  <c r="N3" i="9"/>
  <c r="H1011" i="1" l="1"/>
  <c r="E646" i="4"/>
  <c r="E20" i="9"/>
  <c r="B20" i="9" s="1"/>
  <c r="M3" i="9"/>
  <c r="B299" i="9"/>
  <c r="G297" i="1"/>
  <c r="H297" i="1"/>
  <c r="D645" i="4"/>
  <c r="F643" i="4"/>
  <c r="C637" i="1"/>
  <c r="G412" i="1"/>
  <c r="H412" i="1"/>
  <c r="G1011" i="1"/>
  <c r="D640" i="1"/>
  <c r="G417" i="1"/>
  <c r="H417" i="1"/>
  <c r="G634" i="1"/>
  <c r="H634" i="1"/>
  <c r="G296" i="1"/>
  <c r="H296" i="1"/>
  <c r="F424" i="4"/>
  <c r="C419" i="1"/>
  <c r="D646" i="4"/>
  <c r="F644" i="4"/>
  <c r="C638" i="1"/>
  <c r="G413" i="1"/>
  <c r="H413" i="1"/>
  <c r="E645" i="4"/>
  <c r="D637" i="1"/>
  <c r="F425" i="4"/>
  <c r="C420" i="1"/>
  <c r="G418" i="1"/>
  <c r="H418" i="1"/>
  <c r="E649" i="4" l="1"/>
  <c r="D639" i="1"/>
  <c r="D650" i="4"/>
  <c r="F646" i="4"/>
  <c r="C640" i="1"/>
  <c r="D649" i="4"/>
  <c r="F645" i="4"/>
  <c r="C639" i="1"/>
  <c r="G419" i="1"/>
  <c r="H419" i="1"/>
  <c r="G420" i="1"/>
  <c r="H420" i="1"/>
  <c r="G638" i="1"/>
  <c r="H638" i="1"/>
  <c r="E650" i="4"/>
  <c r="G637" i="1"/>
  <c r="H637" i="1"/>
  <c r="H334" i="9"/>
  <c r="G334" i="9"/>
  <c r="E334" i="9" s="1"/>
  <c r="H20" i="3" l="1"/>
  <c r="F650" i="4"/>
  <c r="C644" i="1"/>
  <c r="B334" i="9"/>
  <c r="E298" i="9"/>
  <c r="I8" i="3" s="1"/>
  <c r="I20" i="3"/>
  <c r="D644" i="1"/>
  <c r="G639" i="1"/>
  <c r="H639" i="1"/>
  <c r="H19" i="3"/>
  <c r="F649" i="4"/>
  <c r="C643" i="1"/>
  <c r="G297" i="9"/>
  <c r="E297" i="9" s="1"/>
  <c r="B297" i="9" s="1"/>
  <c r="G640" i="1"/>
  <c r="H640" i="1"/>
  <c r="D643" i="1"/>
  <c r="I19" i="3"/>
  <c r="G643" i="1" l="1"/>
  <c r="H643" i="1"/>
  <c r="H7" i="3"/>
  <c r="G644" i="1"/>
  <c r="H644" i="1"/>
  <c r="J3" i="9" l="1"/>
  <c r="G295" i="9" l="1"/>
  <c r="L293" i="9"/>
  <c r="F293" i="9" s="1"/>
  <c r="H295" i="9"/>
  <c r="H18" i="9"/>
  <c r="G18" i="9"/>
  <c r="G17" i="9"/>
  <c r="L16" i="9"/>
  <c r="H15" i="9"/>
  <c r="J5" i="9"/>
  <c r="I7" i="9"/>
  <c r="K13" i="9"/>
  <c r="K10" i="9"/>
  <c r="G16" i="9"/>
  <c r="H21" i="9"/>
  <c r="I5" i="9"/>
  <c r="K11" i="9"/>
  <c r="H16" i="9"/>
  <c r="J9" i="9"/>
  <c r="J6" i="9"/>
  <c r="I11" i="9"/>
  <c r="I8" i="9"/>
  <c r="I9" i="9"/>
  <c r="G15" i="9"/>
  <c r="J17" i="9"/>
  <c r="I6" i="9"/>
  <c r="K12" i="9"/>
  <c r="K9" i="9"/>
  <c r="L15" i="9"/>
  <c r="G21" i="9"/>
  <c r="K6" i="9"/>
  <c r="J11" i="9"/>
  <c r="I17" i="9"/>
  <c r="H22" i="9"/>
  <c r="K7" i="9"/>
  <c r="J12" i="9"/>
  <c r="H17" i="9"/>
  <c r="M15" i="9"/>
  <c r="K8" i="9"/>
  <c r="J13" i="9"/>
  <c r="K5" i="9"/>
  <c r="J10" i="9"/>
  <c r="M16" i="9"/>
  <c r="G22" i="9"/>
  <c r="J7" i="9"/>
  <c r="I12" i="9"/>
  <c r="J8" i="9"/>
  <c r="I13" i="9"/>
  <c r="E13" i="9" s="1"/>
  <c r="B13" i="9" s="1"/>
  <c r="E21" i="9" l="1"/>
  <c r="B21" i="9" s="1"/>
  <c r="E12" i="9"/>
  <c r="B12" i="9" s="1"/>
  <c r="E22" i="9"/>
  <c r="B22" i="9" s="1"/>
  <c r="E15" i="9"/>
  <c r="E10" i="9"/>
  <c r="B10" i="9" s="1"/>
  <c r="E18" i="9"/>
  <c r="B18" i="9" s="1"/>
  <c r="F15" i="9"/>
  <c r="E11" i="9"/>
  <c r="B11" i="9" s="1"/>
  <c r="E5" i="9"/>
  <c r="F16" i="9"/>
  <c r="E9" i="9"/>
  <c r="B9" i="9" s="1"/>
  <c r="E7" i="9"/>
  <c r="B7" i="9" s="1"/>
  <c r="E17" i="9"/>
  <c r="B17" i="9" s="1"/>
  <c r="B293" i="9"/>
  <c r="F23" i="9"/>
  <c r="E6" i="9"/>
  <c r="B6" i="9" s="1"/>
  <c r="E8" i="9"/>
  <c r="B8" i="9" s="1"/>
  <c r="E16" i="9"/>
  <c r="E295" i="9"/>
  <c r="B16" i="9" l="1"/>
  <c r="B15" i="9"/>
  <c r="E14" i="9"/>
  <c r="I13" i="3" s="1"/>
  <c r="B295" i="9"/>
  <c r="E23" i="9"/>
  <c r="I7" i="3" s="1"/>
  <c r="E4" i="9"/>
  <c r="B5" i="9"/>
  <c r="F14" i="9"/>
  <c r="F3" i="9" s="1"/>
  <c r="E3" i="9" l="1"/>
</calcChain>
</file>

<file path=xl/sharedStrings.xml><?xml version="1.0" encoding="utf-8"?>
<sst xmlns="http://schemas.openxmlformats.org/spreadsheetml/2006/main" count="4733" uniqueCount="3656">
  <si>
    <t>Obveznik:</t>
  </si>
  <si>
    <t>17968 - EKONOMSKA ŠKOLA BRAĆA RADIĆ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</si>
  <si>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</si>
  <si>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</si>
  <si>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</si>
  <si>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</si>
  <si>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</si>
  <si>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</si>
  <si>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</si>
  <si>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</si>
  <si>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</si>
  <si>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</si>
  <si>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</si>
  <si>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</si>
  <si>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</si>
  <si>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</si>
  <si>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</si>
  <si>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</si>
  <si>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</si>
  <si>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</si>
  <si>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</si>
  <si>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</si>
  <si>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</si>
  <si>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</si>
  <si>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</si>
  <si>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</si>
  <si>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</si>
  <si>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</si>
  <si>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</si>
  <si>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</si>
  <si>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</si>
  <si>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</si>
  <si>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</si>
  <si>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</si>
  <si>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</si>
  <si>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</si>
  <si>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</si>
  <si>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</si>
  <si>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</si>
  <si>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</si>
  <si>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</si>
  <si>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</si>
  <si>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</si>
  <si>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</si>
  <si>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</si>
  <si>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</si>
  <si>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</si>
  <si>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</si>
  <si>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</si>
  <si>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</si>
  <si>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</si>
  <si>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</si>
  <si>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</si>
  <si>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</si>
  <si>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</si>
  <si>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</si>
  <si>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</si>
  <si>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</si>
  <si>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</si>
  <si>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</si>
  <si>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</si>
  <si>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</si>
  <si>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</si>
  <si>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</si>
  <si>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</si>
  <si>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</si>
  <si>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</si>
  <si>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</si>
  <si>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</si>
  <si>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</si>
  <si>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</si>
  <si>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</si>
  <si>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</si>
  <si>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</si>
  <si>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</si>
  <si>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</si>
  <si>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</si>
  <si>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</si>
  <si>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</si>
  <si>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</si>
  <si>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</si>
  <si>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</si>
  <si>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</si>
  <si>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</si>
  <si>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</si>
  <si>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</si>
  <si>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</si>
  <si>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</si>
  <si>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</si>
  <si>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</si>
  <si>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</si>
  <si>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</si>
  <si>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</si>
  <si>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</si>
  <si>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</si>
  <si>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</si>
  <si>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</si>
  <si>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</si>
  <si>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</si>
  <si>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</si>
  <si>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</si>
  <si>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</si>
  <si>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</si>
  <si>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</si>
  <si>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</si>
  <si>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</si>
  <si>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</si>
  <si>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</si>
  <si>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</si>
  <si>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</si>
  <si>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</si>
  <si>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</si>
  <si>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</si>
  <si>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</si>
  <si>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</si>
  <si>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</si>
  <si>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</si>
  <si>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</si>
  <si>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</si>
  <si>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</si>
  <si>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</si>
  <si>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</si>
  <si>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</si>
  <si>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</si>
  <si>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</si>
  <si>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</si>
  <si>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</si>
  <si>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</si>
  <si>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</si>
  <si>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</si>
  <si>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</si>
  <si>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</si>
  <si>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</si>
  <si>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</si>
  <si>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</si>
  <si>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</si>
  <si>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</si>
  <si>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</si>
  <si>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</si>
  <si>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</si>
  <si>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</si>
  <si>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</si>
  <si>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</si>
  <si>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</si>
  <si>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</si>
  <si>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</si>
  <si>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</si>
  <si>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</si>
  <si>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</si>
  <si>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</si>
  <si>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</si>
  <si>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</si>
  <si>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</si>
  <si>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</si>
  <si>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</si>
  <si>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</si>
  <si>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</si>
  <si>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</si>
  <si>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</si>
  <si>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</si>
  <si>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</si>
  <si>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</si>
  <si>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</si>
  <si>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</si>
  <si>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</si>
  <si>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</si>
  <si>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</si>
  <si>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</si>
  <si>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</si>
  <si>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</si>
  <si>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</si>
  <si>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</si>
  <si>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</si>
  <si>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</si>
  <si>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</si>
  <si>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</si>
  <si>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</si>
  <si>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</si>
  <si>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</si>
  <si>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</si>
  <si>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</si>
  <si>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</si>
  <si>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</si>
  <si>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</si>
  <si>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</si>
  <si>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</si>
  <si>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</si>
  <si>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</si>
  <si>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</si>
  <si>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</si>
  <si>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</si>
  <si>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</si>
  <si>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</si>
  <si>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</si>
  <si>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</si>
  <si>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</si>
  <si>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</si>
  <si>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</si>
  <si>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</si>
  <si>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</si>
  <si>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</si>
  <si>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</si>
  <si>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</si>
  <si>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</si>
  <si>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</si>
  <si>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</si>
  <si>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</si>
  <si>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</si>
  <si>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</si>
  <si>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</si>
  <si>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</si>
  <si>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</si>
  <si>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</si>
  <si>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</si>
  <si>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</si>
  <si>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</si>
  <si>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</si>
  <si>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</si>
  <si>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</si>
  <si>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</si>
  <si>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</si>
  <si>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</si>
  <si>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</si>
  <si>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</si>
  <si>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</si>
  <si>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</si>
  <si>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</si>
  <si>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</si>
  <si>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</si>
  <si>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</si>
  <si>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</si>
  <si>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</si>
  <si>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</si>
  <si>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</si>
  <si>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</si>
  <si>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</si>
  <si>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</si>
  <si>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</si>
  <si>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</si>
  <si>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</si>
  <si>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</si>
  <si>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</si>
  <si>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</si>
  <si>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</si>
  <si>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</si>
  <si>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</si>
  <si>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</si>
  <si>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</si>
  <si>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</si>
  <si>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</si>
  <si>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</si>
  <si>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</si>
  <si>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</si>
  <si>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</si>
  <si>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</si>
  <si>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</si>
  <si>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</si>
  <si>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</si>
  <si>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</si>
  <si>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</si>
  <si>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</si>
  <si>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</si>
  <si>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</si>
  <si>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</si>
  <si>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</si>
  <si>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</si>
  <si>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</si>
  <si>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</si>
  <si>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</si>
  <si>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</si>
  <si>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</si>
  <si>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</si>
  <si>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</si>
  <si>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</si>
  <si>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</si>
  <si>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</si>
  <si>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</si>
  <si>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</si>
  <si>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</si>
  <si>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</si>
  <si>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</si>
  <si>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</si>
  <si>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</si>
  <si>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</si>
  <si>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</si>
  <si>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</si>
  <si>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</si>
  <si>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</si>
  <si>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</si>
  <si>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</si>
  <si>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</si>
  <si>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</si>
  <si>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</si>
  <si>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</si>
  <si>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</si>
  <si>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</si>
  <si>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</si>
  <si>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</si>
  <si>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</si>
  <si>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</si>
  <si>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</si>
  <si>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</si>
  <si>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</si>
  <si>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</si>
  <si>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</si>
  <si>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</si>
  <si>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</si>
  <si>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</si>
  <si>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</si>
  <si>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</si>
  <si>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</si>
  <si>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</si>
  <si>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</si>
  <si>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</si>
  <si>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</si>
  <si>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</si>
  <si>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</si>
  <si>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</si>
  <si>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</si>
  <si>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</si>
  <si>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</si>
  <si>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</si>
  <si>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</si>
  <si>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</si>
  <si>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</si>
  <si>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</si>
  <si>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</si>
  <si>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</si>
  <si>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</si>
  <si>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</si>
  <si>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</si>
  <si>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</si>
  <si>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</si>
  <si>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</si>
  <si>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</si>
  <si>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</si>
  <si>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</si>
  <si>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</si>
  <si>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</si>
  <si>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</si>
  <si>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</si>
  <si>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</si>
  <si>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</si>
  <si>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</si>
  <si>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</si>
  <si>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</si>
  <si>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</si>
  <si>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</si>
  <si>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</si>
  <si>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</si>
  <si>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</si>
  <si>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</si>
  <si>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</si>
  <si>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</si>
  <si>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</si>
  <si>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</si>
  <si>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</si>
  <si>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</si>
  <si>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</si>
  <si>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</si>
  <si>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</si>
  <si>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</si>
  <si>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</si>
  <si>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</si>
  <si>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</si>
  <si>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</si>
  <si>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</si>
  <si>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</si>
  <si>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</si>
  <si>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</si>
  <si>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</si>
  <si>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</si>
  <si>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</si>
  <si>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</si>
  <si>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</si>
  <si>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</si>
  <si>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</si>
  <si>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</si>
  <si>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</si>
  <si>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</si>
  <si>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</si>
  <si>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</si>
  <si>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</si>
  <si>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</si>
  <si>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</si>
  <si>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</si>
  <si>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</si>
  <si>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</si>
  <si>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</si>
  <si>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</si>
  <si>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</si>
  <si>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</si>
  <si>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</si>
  <si>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</si>
  <si>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</si>
  <si>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</si>
  <si>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</si>
  <si>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</si>
  <si>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</si>
  <si>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</si>
  <si>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</si>
  <si>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</si>
  <si>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</si>
  <si>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</si>
  <si>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</si>
  <si>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</si>
  <si>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</si>
  <si>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</si>
  <si>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</si>
  <si>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</si>
  <si>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</si>
  <si>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</si>
  <si>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</si>
  <si>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</si>
  <si>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</si>
  <si>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</si>
  <si>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</si>
  <si>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</si>
  <si>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</si>
  <si>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</si>
  <si>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</si>
  <si>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</si>
  <si>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</si>
  <si>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</si>
  <si>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</si>
  <si>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</si>
  <si>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</si>
  <si>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</si>
  <si>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</si>
  <si>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</si>
  <si>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</si>
  <si>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</si>
  <si>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</si>
  <si>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</si>
  <si>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</si>
  <si>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</si>
  <si>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</si>
  <si>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</si>
  <si>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</si>
  <si>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</si>
  <si>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</si>
  <si>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</si>
  <si>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</si>
  <si>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</si>
  <si>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</si>
  <si>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</si>
  <si>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</si>
  <si>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</si>
  <si>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</si>
  <si>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</si>
  <si>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</si>
  <si>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</si>
  <si>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</si>
  <si>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</si>
  <si>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</si>
  <si>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</si>
  <si>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</si>
  <si>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</si>
  <si>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</si>
  <si>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</si>
  <si>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</si>
  <si>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</si>
  <si>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</si>
  <si>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</si>
  <si>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</si>
  <si>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</si>
  <si>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</si>
  <si>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</si>
  <si>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</si>
  <si>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</si>
  <si>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</si>
  <si>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</si>
  <si>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</si>
  <si>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</si>
  <si>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</si>
  <si>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</si>
  <si>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</si>
  <si>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</si>
  <si>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</si>
  <si>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</si>
  <si>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</si>
  <si>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</si>
  <si>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</si>
  <si>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</si>
  <si>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</si>
  <si>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</si>
  <si>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</si>
  <si>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</si>
  <si>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</si>
  <si>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</si>
  <si>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</si>
  <si>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</si>
  <si>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</si>
  <si>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</si>
  <si>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</si>
  <si>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</si>
  <si>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</si>
  <si>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</si>
  <si>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</si>
  <si>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</si>
  <si>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</si>
  <si>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</si>
  <si>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</si>
  <si>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</si>
  <si>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</si>
  <si>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</si>
  <si>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</si>
  <si>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</si>
  <si>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</si>
  <si>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</si>
  <si>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</si>
  <si>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</si>
  <si>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</si>
  <si>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</si>
  <si>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</si>
  <si>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</si>
  <si>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</si>
  <si>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</si>
  <si>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</si>
  <si>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</si>
  <si>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</si>
  <si>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</si>
  <si>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</si>
  <si>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</si>
  <si>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</si>
  <si>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</si>
  <si>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</si>
  <si>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</si>
  <si>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</si>
  <si>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</si>
  <si>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</si>
  <si>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</si>
  <si>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</si>
  <si>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</si>
  <si>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</si>
  <si>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</si>
  <si>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</si>
  <si>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</si>
  <si>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</si>
  <si>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</si>
  <si>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</si>
  <si>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</si>
  <si>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</si>
  <si>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</si>
  <si>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</si>
  <si>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</si>
  <si>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</si>
  <si>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</si>
  <si>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</si>
  <si>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</si>
  <si>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</si>
  <si>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</si>
  <si>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</si>
  <si>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</si>
  <si>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</si>
  <si>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</si>
  <si>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</si>
  <si>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</si>
  <si>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</si>
  <si>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</si>
  <si>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</si>
  <si>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</si>
  <si>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</si>
  <si>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</si>
  <si>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</si>
  <si>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</si>
  <si>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</si>
  <si>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</si>
  <si>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</si>
  <si>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</si>
  <si>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</si>
  <si>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</si>
  <si>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</si>
  <si>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</si>
  <si>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</si>
  <si>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</si>
  <si>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</si>
  <si>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</si>
  <si>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</si>
  <si>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</si>
  <si>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</si>
  <si>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</si>
  <si>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</si>
  <si>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</si>
  <si>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</si>
  <si>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</si>
  <si>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</si>
  <si>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</si>
  <si>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</si>
  <si>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</si>
  <si>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</si>
  <si>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</si>
  <si>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</si>
  <si>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</si>
  <si>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</si>
  <si>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</si>
  <si>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</si>
  <si>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</si>
  <si>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</si>
  <si>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</si>
  <si>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</si>
  <si>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</si>
  <si>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</si>
  <si>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</si>
  <si>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</si>
  <si>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</si>
  <si>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</si>
  <si>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</si>
  <si>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</si>
  <si>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</si>
  <si>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</si>
  <si>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</si>
  <si>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</si>
  <si>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</si>
  <si>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</si>
  <si>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</si>
  <si>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</si>
  <si>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</si>
  <si>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</si>
  <si>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</si>
  <si>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</si>
  <si>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</si>
  <si>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</si>
  <si>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</si>
  <si>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</si>
  <si>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</si>
  <si>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</si>
  <si>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</si>
  <si>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</si>
  <si>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</si>
  <si>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</si>
  <si>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</si>
  <si>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</si>
  <si>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</si>
  <si>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</si>
  <si>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</si>
  <si>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</si>
  <si>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</si>
  <si>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</si>
  <si>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</si>
  <si>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</si>
  <si>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</si>
  <si>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</si>
  <si>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</si>
  <si>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</si>
  <si>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</si>
  <si>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</si>
  <si>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</si>
  <si>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</si>
  <si>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</si>
  <si>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</si>
  <si>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</si>
  <si>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</si>
  <si>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</si>
  <si>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</si>
  <si>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</si>
  <si>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</si>
  <si>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</si>
  <si>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</si>
  <si>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</si>
  <si>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</si>
  <si>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</si>
  <si>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</si>
  <si>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</si>
  <si>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</si>
  <si>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</si>
  <si>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</si>
  <si>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</si>
  <si>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</si>
  <si>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</si>
  <si>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</si>
  <si>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</si>
  <si>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</si>
  <si>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</si>
  <si>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</si>
  <si>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</si>
  <si>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</si>
  <si>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</si>
  <si>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</si>
  <si>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</si>
  <si>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</si>
  <si>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</si>
  <si>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</si>
  <si>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</si>
  <si>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</si>
  <si>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</si>
  <si>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</si>
  <si>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</si>
  <si>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</si>
  <si>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</si>
  <si>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</si>
  <si>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</si>
  <si>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</si>
  <si>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</si>
  <si>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</si>
  <si>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</si>
  <si>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</si>
  <si>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</si>
  <si>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</si>
  <si>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</si>
  <si>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</si>
  <si>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</si>
  <si>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</si>
  <si>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</si>
  <si>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</si>
  <si>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</si>
  <si>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</si>
  <si>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</si>
  <si>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</si>
  <si>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</si>
  <si>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</si>
  <si>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</si>
  <si>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</si>
  <si>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</si>
  <si>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</si>
  <si>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</si>
  <si>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</si>
  <si>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</si>
  <si>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</si>
  <si>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</si>
  <si>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</si>
  <si>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</si>
  <si>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</si>
  <si>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</si>
  <si>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</si>
  <si>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</si>
  <si>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</si>
  <si>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</si>
  <si>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</si>
  <si>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</si>
  <si>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</si>
  <si>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</si>
  <si>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</si>
  <si>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</si>
  <si>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</si>
  <si>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</si>
  <si>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</si>
  <si>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</si>
  <si>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</si>
  <si>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</si>
  <si>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</si>
  <si>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</si>
  <si>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</si>
  <si>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</si>
  <si>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</si>
  <si>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</si>
  <si>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</si>
  <si>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</si>
  <si>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</si>
  <si>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</si>
  <si>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</si>
  <si>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</si>
  <si>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</si>
  <si>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</si>
  <si>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</si>
  <si>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</si>
  <si>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</si>
  <si>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</si>
  <si>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</si>
  <si>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</si>
  <si>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</si>
  <si>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</si>
  <si>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</si>
  <si>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</si>
  <si>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</si>
  <si>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</si>
  <si>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</si>
  <si>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</si>
  <si>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</si>
  <si>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</si>
  <si>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</si>
  <si>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</si>
  <si>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</si>
  <si>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</si>
  <si>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</si>
  <si>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</si>
  <si>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</si>
  <si>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</si>
  <si>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</si>
  <si>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</si>
  <si>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</si>
  <si>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</si>
  <si>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</si>
  <si>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</si>
  <si>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</si>
  <si>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</si>
  <si>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</si>
  <si>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</si>
  <si>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</si>
  <si>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</si>
  <si>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</si>
  <si>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</si>
  <si>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</si>
  <si>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</si>
  <si>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</si>
  <si>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</si>
  <si>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</si>
  <si>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</si>
  <si>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</si>
  <si>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</si>
  <si>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</si>
  <si>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</si>
  <si>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</si>
  <si>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</si>
  <si>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</si>
  <si>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</si>
  <si>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</si>
  <si>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</si>
  <si>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</si>
  <si>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</si>
  <si>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</si>
  <si>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</si>
  <si>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</si>
  <si>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</si>
  <si>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</si>
  <si>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</si>
  <si>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</si>
  <si>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</si>
  <si>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</si>
  <si>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</si>
  <si>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</si>
  <si>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</si>
  <si>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</si>
  <si>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</si>
  <si>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</si>
  <si>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</si>
  <si>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</si>
  <si>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</si>
  <si>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</si>
  <si>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</si>
  <si>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</si>
  <si>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</si>
  <si>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</si>
  <si>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</si>
  <si>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</si>
  <si>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</si>
  <si>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</si>
  <si>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</si>
  <si>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</si>
  <si>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</si>
  <si>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</si>
  <si>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</si>
  <si>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</si>
  <si>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</si>
  <si>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</si>
  <si>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</si>
  <si>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</si>
  <si>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</si>
  <si>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</si>
  <si>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</si>
  <si>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</si>
  <si>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</si>
  <si>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</si>
  <si>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</si>
  <si>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</si>
  <si>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</si>
  <si>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</si>
  <si>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</si>
  <si>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</si>
  <si>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</si>
  <si>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</si>
  <si>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</si>
  <si>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</si>
  <si>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</si>
  <si>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</si>
  <si>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</si>
  <si>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</si>
  <si>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</si>
  <si>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</si>
  <si>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</si>
  <si>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</si>
  <si>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</si>
  <si>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</si>
  <si>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</si>
  <si>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</si>
  <si>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</si>
  <si>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</si>
  <si>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</si>
  <si>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</si>
  <si>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</si>
  <si>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</si>
  <si>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</si>
  <si>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</si>
  <si>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</si>
  <si>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</si>
  <si>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</si>
  <si>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</si>
  <si>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</si>
  <si>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</si>
  <si>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</si>
  <si>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</si>
  <si>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</si>
  <si>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</si>
  <si>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</si>
  <si>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</si>
  <si>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</si>
  <si>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</si>
  <si>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</si>
  <si>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</si>
  <si>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</si>
  <si>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</si>
  <si>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</si>
  <si>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</si>
  <si>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</si>
  <si>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</si>
  <si>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</si>
  <si>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</si>
  <si>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</si>
  <si>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</si>
  <si>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</si>
  <si>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</si>
  <si>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</si>
  <si>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</si>
  <si>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</si>
  <si>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</si>
  <si>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</si>
  <si>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</si>
  <si>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</si>
  <si>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</si>
  <si>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</si>
  <si>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</si>
  <si>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</si>
  <si>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</si>
  <si>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</si>
  <si>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</si>
  <si>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</si>
  <si>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</si>
  <si>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</si>
  <si>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</si>
  <si>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</si>
  <si>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</si>
  <si>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</si>
  <si>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</si>
  <si>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</si>
  <si>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</si>
  <si>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</si>
  <si>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</si>
  <si>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</si>
  <si>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</si>
  <si>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</si>
  <si>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</si>
  <si>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</si>
  <si>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</si>
  <si>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</si>
  <si>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</si>
  <si>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</si>
  <si>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</si>
  <si>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</si>
  <si>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</si>
  <si>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</si>
  <si>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</si>
  <si>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</si>
  <si>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</si>
  <si>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</si>
  <si>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</si>
  <si>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</si>
  <si>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</si>
  <si>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</si>
  <si>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</si>
  <si>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</si>
  <si>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</si>
  <si>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</si>
  <si>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</si>
  <si>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</si>
  <si>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</si>
  <si>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</si>
  <si>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</si>
  <si>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</si>
  <si>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</si>
  <si>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</si>
  <si>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</si>
  <si>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</si>
  <si>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</si>
  <si>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</si>
  <si>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</si>
  <si>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</si>
  <si>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</si>
  <si>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</si>
  <si>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</si>
  <si>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</si>
  <si>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</si>
  <si>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</si>
  <si>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</si>
  <si>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</si>
  <si>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</si>
  <si>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</si>
  <si>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</si>
  <si>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</si>
  <si>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</si>
  <si>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</si>
  <si>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</si>
  <si>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</si>
  <si>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</si>
  <si>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</si>
  <si>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</si>
  <si>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</si>
  <si>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</si>
  <si>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</si>
  <si>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</si>
  <si>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</si>
  <si>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</si>
  <si>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</si>
  <si>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</si>
  <si>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</si>
  <si>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</si>
  <si>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</si>
  <si>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</si>
  <si>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</si>
  <si>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</si>
  <si>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</si>
  <si>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</si>
  <si>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</si>
  <si>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</si>
  <si>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</si>
  <si>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</si>
  <si>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</si>
  <si>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</si>
  <si>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</si>
  <si>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</si>
  <si>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</si>
  <si>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</si>
  <si>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</si>
  <si>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</si>
  <si>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</si>
  <si>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</si>
  <si>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</si>
  <si>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</si>
  <si>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</si>
  <si>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</si>
  <si>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</si>
  <si>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</si>
  <si>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</si>
  <si>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</si>
  <si>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</si>
  <si>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</si>
  <si>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</si>
  <si>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</si>
  <si>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</si>
  <si>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</si>
  <si>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</si>
  <si>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</si>
  <si>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</si>
  <si>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</si>
  <si>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</si>
  <si>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</si>
  <si>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</si>
  <si>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</si>
  <si>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</si>
  <si>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</si>
  <si>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</si>
  <si>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</si>
  <si>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</si>
  <si>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</si>
  <si>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</si>
  <si>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</si>
  <si>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</si>
  <si>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</si>
  <si>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</si>
  <si>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</si>
  <si>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</si>
  <si>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</si>
  <si>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</si>
  <si>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</si>
  <si>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</si>
  <si>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</si>
  <si>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</si>
  <si>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</si>
  <si>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</si>
  <si>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</si>
  <si>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</si>
  <si>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</si>
  <si>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</si>
  <si>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</si>
  <si>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</si>
  <si>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</si>
  <si>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</si>
  <si>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</si>
  <si>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</si>
  <si>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</si>
  <si>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</si>
  <si>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</si>
  <si>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</si>
  <si>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</si>
  <si>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</si>
  <si>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</si>
  <si>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</si>
  <si>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</si>
  <si>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</si>
  <si>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</si>
  <si>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</si>
  <si>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</si>
  <si>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</si>
  <si>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</si>
  <si>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</si>
  <si>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</si>
  <si>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</si>
  <si>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</si>
  <si>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</si>
  <si>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</si>
  <si>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</si>
  <si>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</si>
  <si>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</si>
  <si>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</si>
  <si>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</si>
  <si>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</si>
  <si>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</si>
  <si>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</si>
  <si>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</si>
  <si>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</si>
  <si>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</si>
  <si>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</si>
  <si>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</si>
  <si>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</si>
  <si>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</si>
  <si>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</si>
  <si>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</si>
  <si>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</si>
  <si>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</si>
  <si>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</si>
  <si>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</si>
  <si>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</si>
  <si>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</si>
  <si>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</si>
  <si>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</si>
  <si>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</si>
  <si>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</si>
  <si>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</si>
  <si>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</si>
  <si>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</si>
  <si>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</si>
  <si>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</si>
  <si>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</si>
  <si>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</si>
  <si>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</si>
  <si>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</si>
  <si>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</si>
  <si>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</si>
  <si>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</si>
  <si>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</si>
  <si>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</si>
  <si>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</si>
  <si>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</si>
  <si>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</si>
  <si>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</si>
  <si>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</si>
  <si>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</si>
  <si>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</si>
  <si>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</si>
  <si>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</si>
  <si>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</si>
  <si>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</si>
  <si>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</si>
  <si>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</si>
  <si>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</si>
  <si>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</si>
  <si>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</si>
  <si>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</si>
  <si>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</si>
  <si>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</si>
  <si>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</si>
  <si>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</si>
  <si>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</si>
  <si>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</si>
  <si>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</si>
  <si>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</si>
  <si>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</si>
  <si>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</si>
  <si>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</si>
  <si>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</si>
  <si>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</si>
  <si>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</si>
  <si>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</si>
  <si>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</si>
  <si>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</si>
  <si>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</si>
  <si>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</si>
  <si>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</si>
  <si>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</si>
  <si>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</si>
  <si>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</si>
  <si>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</si>
  <si>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</si>
  <si>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</si>
  <si>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</si>
  <si>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</si>
  <si>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</si>
  <si>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</si>
  <si>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</si>
  <si>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</si>
  <si>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</si>
  <si>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</si>
  <si>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</si>
  <si>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</si>
  <si>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</si>
  <si>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</si>
  <si>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</si>
  <si>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</si>
  <si>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</si>
  <si>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</si>
  <si>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</si>
  <si>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</si>
  <si>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</si>
  <si>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</si>
  <si>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</si>
  <si>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</si>
  <si>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</si>
  <si>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</si>
  <si>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</si>
  <si>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</si>
  <si>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</si>
  <si>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</si>
  <si>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</si>
  <si>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</si>
  <si>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</si>
  <si>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</si>
  <si>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</si>
  <si>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</si>
  <si>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</si>
  <si>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</si>
  <si>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</si>
  <si>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</si>
  <si>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</si>
  <si>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</si>
  <si>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</si>
  <si>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</si>
  <si>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</si>
  <si>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</si>
  <si>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</si>
  <si>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</si>
  <si>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</si>
  <si>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</si>
  <si>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</si>
  <si>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</si>
  <si>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</si>
  <si>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</si>
  <si>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</si>
  <si>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</si>
  <si>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</si>
  <si>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</si>
  <si>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</si>
  <si>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</si>
  <si>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</si>
  <si>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</si>
  <si>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</si>
  <si>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</si>
  <si>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</si>
  <si>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</si>
  <si>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</si>
  <si>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</si>
  <si>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</si>
  <si>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</si>
  <si>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</si>
  <si>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</si>
  <si>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</si>
  <si>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</si>
  <si>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</si>
  <si>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</si>
  <si>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</si>
  <si>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</si>
  <si>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</si>
  <si>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</si>
  <si>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</si>
  <si>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</si>
  <si>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</si>
  <si>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</si>
  <si>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</si>
  <si>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</si>
  <si>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</si>
  <si>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</si>
  <si>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</si>
  <si>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</si>
  <si>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</si>
  <si>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</si>
  <si>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</si>
  <si>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</si>
  <si>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</si>
  <si>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</si>
  <si>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</si>
  <si>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</si>
  <si>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</si>
  <si>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</si>
  <si>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</si>
  <si>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</si>
  <si>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</si>
  <si>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</si>
  <si>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</si>
  <si>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</si>
  <si>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</si>
  <si>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</si>
  <si>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</si>
  <si>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</si>
  <si>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</si>
  <si>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</si>
  <si>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</si>
  <si>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</si>
  <si>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</si>
  <si>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</si>
  <si>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</si>
  <si>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</si>
  <si>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</si>
  <si>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</si>
  <si>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</si>
  <si>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</si>
  <si>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</si>
  <si>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</si>
  <si>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</si>
  <si>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</si>
  <si>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</si>
  <si>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</si>
  <si>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</si>
  <si>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</si>
  <si>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</si>
  <si>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</si>
  <si>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</si>
  <si>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</si>
  <si>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</si>
  <si>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</si>
  <si>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</si>
  <si>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</si>
  <si>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</si>
  <si>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</si>
  <si>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</si>
  <si>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</si>
  <si>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</si>
  <si>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</si>
  <si>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</si>
  <si>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</si>
  <si>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</si>
  <si>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</si>
  <si>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</si>
  <si>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</si>
  <si>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</si>
  <si>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</si>
  <si>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</si>
  <si>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</si>
  <si>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</si>
  <si>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</si>
  <si>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</si>
  <si>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</si>
  <si>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</si>
  <si>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</si>
  <si>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</si>
  <si>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</si>
  <si>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</si>
  <si>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</si>
  <si>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</si>
  <si>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</si>
  <si>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</si>
  <si>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</si>
  <si>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</si>
  <si>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</si>
  <si>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</si>
  <si>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</si>
  <si>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</si>
  <si>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</si>
  <si>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</si>
  <si>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</si>
  <si>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</si>
  <si>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</si>
  <si>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</si>
  <si>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</si>
  <si>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</si>
  <si>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</si>
  <si>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</si>
  <si>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</si>
  <si>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</si>
  <si>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</si>
  <si>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</si>
  <si>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</si>
  <si>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</si>
  <si>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</si>
  <si>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</si>
  <si>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</si>
  <si>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</si>
  <si>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</si>
  <si>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</si>
  <si>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</si>
  <si>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</si>
  <si>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</si>
  <si>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</si>
  <si>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</si>
  <si>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</si>
  <si>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</si>
  <si>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</si>
  <si>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</si>
  <si>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</si>
  <si>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</si>
  <si>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</si>
  <si>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</si>
  <si>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</si>
  <si>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</si>
  <si>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</si>
  <si>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</si>
  <si>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</si>
  <si>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</si>
  <si>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</si>
  <si>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</si>
  <si>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</si>
  <si>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</si>
  <si>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</si>
  <si>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</si>
  <si>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</si>
  <si>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</si>
  <si>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</si>
  <si>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</si>
  <si>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</si>
  <si>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</si>
  <si>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</si>
  <si>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</si>
  <si>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</si>
  <si>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</si>
  <si>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</si>
  <si>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</si>
  <si>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</si>
  <si>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</si>
  <si>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</si>
  <si>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</si>
  <si>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</si>
  <si>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</si>
  <si>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</si>
  <si>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</si>
  <si>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</si>
  <si>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</si>
  <si>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</si>
  <si>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</si>
  <si>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</si>
  <si>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</si>
  <si>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</si>
  <si>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</si>
  <si>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</si>
  <si>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</si>
  <si>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</si>
  <si>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</si>
  <si>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</si>
  <si>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</si>
  <si>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</si>
  <si>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</si>
  <si>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</si>
  <si>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</si>
  <si>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</si>
  <si>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</si>
  <si>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</si>
  <si>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</si>
  <si>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</si>
  <si>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</si>
  <si>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</si>
  <si>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</si>
  <si>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</si>
  <si>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</si>
  <si>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</si>
  <si>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</si>
  <si>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</si>
  <si>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</si>
  <si>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</si>
  <si>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</si>
  <si>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</si>
  <si>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</si>
  <si>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</si>
  <si>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</si>
  <si>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</si>
  <si>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</si>
  <si>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</si>
  <si>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</si>
  <si>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</si>
  <si>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</si>
  <si>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</si>
  <si>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</si>
  <si>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</si>
  <si>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</si>
  <si>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</si>
  <si>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</si>
  <si>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</si>
  <si>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</si>
  <si>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</si>
  <si>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</si>
  <si>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</si>
  <si>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</si>
  <si>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</si>
  <si>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</si>
  <si>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</si>
  <si>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</si>
  <si>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</si>
  <si>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</si>
  <si>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</si>
  <si>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</si>
  <si>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</si>
  <si>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</si>
  <si>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</si>
  <si>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</si>
  <si>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</si>
  <si>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</si>
  <si>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</si>
  <si>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</si>
  <si>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</si>
  <si>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</si>
  <si>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</si>
  <si>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</si>
  <si>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</si>
  <si>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</si>
  <si>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</si>
  <si>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</si>
  <si>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</si>
  <si>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</si>
  <si>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</si>
  <si>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</si>
  <si>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</si>
  <si>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</si>
  <si>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</si>
  <si>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</si>
  <si>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</si>
  <si>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</si>
  <si>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</si>
  <si>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</si>
  <si>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</si>
  <si>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</si>
  <si>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</si>
  <si>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</si>
  <si>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</si>
  <si>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</si>
  <si>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</si>
  <si>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</si>
  <si>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</si>
  <si>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</si>
  <si>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</si>
  <si>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</si>
  <si>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</si>
  <si>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</si>
  <si>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</si>
  <si>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</si>
  <si>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</si>
  <si>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</si>
  <si>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</si>
  <si>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</si>
  <si>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</si>
  <si>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</si>
  <si>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</si>
  <si>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</si>
  <si>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</si>
  <si>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</si>
  <si>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</si>
  <si>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</si>
  <si>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</si>
  <si>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</si>
  <si>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</si>
  <si>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</si>
  <si>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</si>
  <si>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</si>
  <si>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</si>
  <si>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</si>
  <si>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</si>
  <si>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</si>
  <si>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</si>
  <si>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</si>
  <si>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</si>
  <si>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</si>
  <si>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</si>
  <si>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</si>
  <si>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</si>
  <si>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</si>
  <si>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</si>
  <si>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</si>
  <si>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</si>
  <si>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</si>
  <si>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</si>
  <si>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</si>
  <si>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</si>
  <si>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</si>
  <si>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</si>
  <si>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</si>
  <si>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</si>
  <si>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</si>
  <si>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</si>
  <si>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</si>
  <si>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</si>
  <si>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</si>
  <si>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</si>
  <si>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</si>
  <si>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</si>
  <si>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</si>
  <si>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</si>
  <si>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</si>
  <si>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</si>
  <si>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</si>
  <si>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</si>
  <si>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</si>
  <si>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</si>
  <si>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</si>
  <si>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</si>
  <si>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</si>
  <si>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</si>
  <si>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</si>
  <si>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</si>
  <si>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</si>
  <si>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</si>
  <si>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</si>
  <si>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</si>
  <si>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</si>
  <si>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</si>
  <si>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</si>
  <si>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</si>
  <si>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</si>
  <si>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</si>
  <si>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</si>
  <si>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</si>
  <si>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</si>
  <si>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</si>
  <si>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</si>
  <si>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</si>
  <si>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</si>
  <si>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</si>
  <si>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</si>
  <si>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</si>
  <si>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</si>
  <si>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</si>
  <si>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</si>
  <si>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</si>
  <si>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</si>
  <si>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</si>
  <si>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</si>
  <si>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</si>
  <si>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</si>
  <si>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</si>
  <si>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</si>
  <si>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</si>
  <si>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</si>
  <si>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</si>
  <si>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</si>
  <si>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</si>
  <si>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</si>
  <si>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</si>
  <si>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</si>
  <si>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</si>
  <si>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</si>
  <si>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</si>
  <si>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</si>
  <si>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</si>
  <si>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</si>
  <si>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</si>
  <si>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</si>
  <si>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</si>
  <si>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</si>
  <si>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</si>
  <si>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</si>
  <si>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</si>
  <si>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</si>
  <si>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</si>
  <si>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</si>
  <si>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</si>
  <si>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</si>
  <si>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</si>
  <si>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</si>
  <si>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</si>
  <si>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</si>
  <si>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</si>
  <si>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</si>
  <si>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</si>
  <si>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</si>
  <si>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</si>
  <si>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</si>
  <si>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</si>
  <si>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</si>
  <si>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</si>
  <si>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</si>
  <si>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</si>
  <si>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</si>
  <si>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</si>
  <si>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</si>
  <si>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</si>
  <si>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</si>
  <si>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</si>
  <si>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</si>
  <si>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</si>
  <si>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</si>
  <si>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</si>
  <si>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</si>
  <si>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</si>
  <si>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</si>
  <si>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</si>
  <si>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</si>
  <si>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</si>
  <si>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</si>
  <si>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</si>
  <si>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</si>
  <si>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</si>
  <si>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</si>
  <si>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</si>
  <si>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</si>
  <si>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</si>
  <si>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</si>
  <si>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</si>
  <si>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</si>
  <si>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</si>
  <si>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</si>
  <si>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</si>
  <si>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</si>
  <si>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</si>
  <si>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</si>
  <si>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</si>
  <si>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</si>
  <si>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</si>
  <si>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</si>
  <si>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</si>
  <si>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</si>
  <si>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</si>
  <si>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</si>
  <si>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</si>
  <si>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</si>
  <si>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</si>
  <si>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</si>
  <si>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</si>
  <si>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</si>
  <si>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</si>
  <si>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</si>
  <si>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</si>
  <si>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</si>
  <si>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</si>
  <si>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</si>
  <si>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</si>
  <si>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</si>
  <si>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</si>
  <si>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</si>
  <si>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</si>
  <si>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</si>
  <si>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</si>
  <si>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</si>
  <si>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</si>
  <si>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</si>
  <si>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</si>
  <si>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</si>
  <si>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</si>
  <si>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</si>
  <si>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</si>
  <si>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</si>
  <si>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</si>
  <si>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</si>
  <si>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</si>
  <si>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</si>
  <si>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</si>
  <si>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</si>
  <si>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</si>
  <si>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</si>
  <si>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</si>
  <si>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</si>
  <si>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</si>
  <si>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</si>
  <si>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</si>
  <si>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</si>
  <si>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</si>
  <si>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</si>
  <si>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</si>
  <si>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</si>
  <si>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</si>
  <si>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</si>
  <si>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</si>
  <si>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</si>
  <si>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</si>
  <si>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</si>
  <si>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</si>
  <si>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</si>
  <si>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</si>
  <si>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</si>
  <si>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</si>
  <si>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</si>
  <si>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</si>
  <si>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</si>
  <si>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</si>
  <si>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</si>
  <si>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</si>
  <si>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</si>
  <si>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</si>
  <si>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</si>
  <si>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</si>
  <si>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</si>
  <si>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</si>
  <si>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</si>
  <si>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</si>
  <si>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</si>
  <si>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</si>
  <si>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</si>
  <si>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</si>
  <si>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</si>
  <si>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</si>
  <si>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</si>
  <si>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</si>
  <si>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</si>
  <si>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</si>
  <si>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</si>
  <si>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</si>
  <si>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</si>
  <si>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</si>
  <si>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</si>
  <si>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</si>
  <si>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</si>
  <si>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</si>
  <si>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</si>
  <si>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</si>
  <si>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</si>
  <si>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</si>
  <si>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</si>
  <si>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</si>
  <si>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</si>
  <si>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</si>
  <si>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</si>
  <si>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</si>
  <si>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</si>
  <si>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</si>
  <si>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</si>
  <si>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</si>
  <si>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</si>
  <si>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</si>
  <si>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</si>
  <si>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</si>
  <si>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</si>
  <si>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</si>
  <si>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</si>
  <si>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</si>
  <si>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</si>
  <si>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</si>
  <si>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</si>
  <si>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</si>
  <si>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</si>
  <si>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</si>
  <si>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</si>
  <si>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</si>
  <si>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</si>
  <si>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</si>
  <si>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</si>
  <si>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</si>
  <si>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</si>
  <si>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</si>
  <si>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</si>
  <si>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</si>
  <si>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</si>
  <si>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</si>
  <si>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</si>
  <si>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</si>
  <si>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</si>
  <si>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</si>
  <si>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</si>
  <si>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</si>
  <si>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</si>
  <si>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</si>
  <si>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</si>
  <si>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</si>
  <si>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</si>
  <si>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</si>
  <si>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</si>
  <si>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</si>
  <si>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</si>
  <si>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</si>
  <si>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</si>
  <si>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</si>
  <si>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</si>
  <si>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</si>
  <si>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</si>
  <si>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</si>
  <si>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</si>
  <si>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</si>
  <si>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</si>
  <si>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</si>
  <si>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</si>
  <si>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</si>
  <si>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</si>
  <si>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</si>
  <si>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</si>
  <si>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</si>
  <si>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</si>
  <si>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</si>
  <si>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</si>
  <si>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</si>
  <si>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</si>
  <si>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</si>
  <si>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</si>
  <si>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</si>
  <si>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</si>
  <si>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</si>
  <si>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</si>
  <si>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</si>
  <si>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</si>
  <si>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</si>
  <si>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</si>
  <si>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</si>
  <si>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</si>
  <si>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</si>
  <si>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</si>
  <si>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</si>
  <si>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</si>
  <si>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</si>
  <si>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</si>
  <si>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</si>
  <si>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</si>
  <si>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</si>
  <si>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</si>
  <si>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</si>
  <si>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</si>
  <si>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</si>
  <si>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</si>
  <si>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</si>
  <si>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</si>
  <si>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</si>
  <si>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</si>
  <si>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</si>
  <si>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</si>
  <si>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</si>
  <si>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</si>
  <si>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</si>
  <si>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</si>
  <si>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</si>
  <si>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</si>
  <si>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</si>
  <si>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</si>
  <si>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</si>
  <si>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</si>
  <si>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</si>
  <si>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</si>
  <si>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</si>
  <si>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</si>
  <si>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</si>
  <si>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</si>
  <si>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</si>
  <si>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</si>
  <si>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</si>
  <si>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</si>
  <si>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</si>
  <si>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</si>
  <si>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</si>
  <si>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</si>
  <si>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</si>
  <si>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</si>
  <si>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</si>
  <si>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</si>
  <si>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</si>
  <si>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</si>
  <si>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</si>
  <si>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</si>
  <si>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</si>
  <si>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</si>
  <si>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</si>
  <si>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</si>
  <si>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</si>
  <si>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</si>
  <si>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</si>
  <si>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</si>
  <si>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</si>
  <si>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</si>
  <si>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</si>
  <si>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</si>
  <si>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</si>
  <si>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</si>
  <si>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</si>
  <si>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</si>
  <si>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</si>
  <si>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</si>
  <si>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</si>
  <si>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</si>
  <si>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</si>
  <si>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</si>
  <si>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</si>
  <si>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</si>
  <si>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</si>
  <si>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</si>
  <si>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</si>
  <si>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</si>
  <si>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</si>
  <si>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</si>
  <si>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</si>
  <si>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</si>
  <si>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</si>
  <si>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</si>
  <si>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</si>
  <si>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</si>
  <si>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</si>
  <si>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</si>
  <si>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</si>
  <si>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</si>
  <si>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</si>
  <si>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</si>
  <si>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</si>
  <si>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EKONOMSKA ŠKOLA BRAĆA RADIĆ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</si>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</sst>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2070754.3599999999</v>
      </c>
      <c r="D2" s="7">
        <f>'PR-RAS'!E6</f>
        <v>2104136.25</v>
      </c>
      <c r="E2" s="7">
        <v>0</v>
      </c>
      <c r="F2" s="7">
        <v>0</v>
      </c>
      <c r="G2" s="8">
        <f t="shared" ref="G2:G274" si="0">(B2/1000)*(C2*1+D2*2)</f>
        <v>6279.0268599999999</v>
      </c>
      <c r="H2" s="8">
        <f t="shared" ref="H2:H274" si="1">ABS(C2-ROUND(C2,0))+ABS(D2-ROUND(D2,0))</f>
        <v>0.60999999986961484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1838065.48</v>
      </c>
      <c r="D45" s="2">
        <f>'PR-RAS'!E49</f>
        <v>1901008.68</v>
      </c>
      <c r="E45" s="2">
        <v>0</v>
      </c>
      <c r="F45" s="2">
        <v>0</v>
      </c>
      <c r="G45" s="3">
        <f t="shared" si="0"/>
        <v>248163.64495999998</v>
      </c>
      <c r="H45" s="3">
        <f t="shared" si="1"/>
        <v>0.80000000004656613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1781403.88</v>
      </c>
      <c r="D64" s="2">
        <f>'PR-RAS'!E68</f>
        <v>1901008.68</v>
      </c>
      <c r="E64" s="2">
        <v>0</v>
      </c>
      <c r="F64" s="2">
        <v>0</v>
      </c>
      <c r="G64" s="3">
        <f t="shared" si="0"/>
        <v>351755.53812000004</v>
      </c>
      <c r="H64" s="3">
        <f t="shared" si="1"/>
        <v>0.44000000017695129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1770803.88</v>
      </c>
      <c r="D65" s="2">
        <f>'PR-RAS'!E69</f>
        <v>1900468.68</v>
      </c>
      <c r="E65" s="2">
        <v>0</v>
      </c>
      <c r="F65" s="2">
        <v>0</v>
      </c>
      <c r="G65" s="3">
        <f t="shared" si="0"/>
        <v>356591.43936000002</v>
      </c>
      <c r="H65" s="3">
        <f t="shared" si="1"/>
        <v>0.44000000017695129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10600</v>
      </c>
      <c r="D66" s="2">
        <f>'PR-RAS'!E70</f>
        <v>540</v>
      </c>
      <c r="E66" s="2">
        <v>0</v>
      </c>
      <c r="F66" s="2">
        <v>0</v>
      </c>
      <c r="G66" s="3">
        <f t="shared" si="0"/>
        <v>759.2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56661.599999999999</v>
      </c>
      <c r="D70" s="2">
        <f>'PR-RAS'!E74</f>
        <v>0</v>
      </c>
      <c r="E70" s="2">
        <v>0</v>
      </c>
      <c r="F70" s="2">
        <v>0</v>
      </c>
      <c r="G70" s="3">
        <f t="shared" si="0"/>
        <v>3909.6504000000004</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56661.599999999999</v>
      </c>
      <c r="D71" s="2">
        <f>'PR-RAS'!E75</f>
        <v>0</v>
      </c>
      <c r="E71" s="2">
        <v>0</v>
      </c>
      <c r="F71" s="2">
        <v>0</v>
      </c>
      <c r="G71" s="3">
        <f t="shared" si="0"/>
        <v>3966.3120000000004</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21929.24</v>
      </c>
      <c r="D102" s="2">
        <f>'PR-RAS'!E106</f>
        <v>13521.48</v>
      </c>
      <c r="E102" s="2">
        <v>0</v>
      </c>
      <c r="F102" s="2">
        <v>0</v>
      </c>
      <c r="G102" s="3">
        <f t="shared" si="0"/>
        <v>4946.1922000000004</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21929.24</v>
      </c>
      <c r="D108" s="2">
        <f>'PR-RAS'!E112</f>
        <v>13521.48</v>
      </c>
      <c r="E108" s="2">
        <v>0</v>
      </c>
      <c r="F108" s="2">
        <v>0</v>
      </c>
      <c r="G108" s="3">
        <f t="shared" si="0"/>
        <v>5240.0253999999995</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21929.24</v>
      </c>
      <c r="D113" s="2">
        <f>'PR-RAS'!E117</f>
        <v>13521.48</v>
      </c>
      <c r="E113" s="2">
        <v>0</v>
      </c>
      <c r="F113" s="2">
        <v>0</v>
      </c>
      <c r="G113" s="3">
        <f t="shared" si="0"/>
        <v>5484.8863999999994</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15229.730000000001</v>
      </c>
      <c r="D121" s="2">
        <f>'PR-RAS'!E125</f>
        <v>22478.440000000002</v>
      </c>
      <c r="E121" s="2">
        <v>0</v>
      </c>
      <c r="F121" s="2">
        <v>0</v>
      </c>
      <c r="G121" s="3">
        <f t="shared" si="0"/>
        <v>7222.3932000000004</v>
      </c>
      <c r="H121" s="3">
        <f t="shared" si="1"/>
        <v>0.71000000000094587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12355.95</v>
      </c>
      <c r="D122" s="2">
        <f>'PR-RAS'!E126</f>
        <v>14873.95</v>
      </c>
      <c r="E122" s="2">
        <v>0</v>
      </c>
      <c r="F122" s="2">
        <v>0</v>
      </c>
      <c r="G122" s="3">
        <f t="shared" si="0"/>
        <v>5094.5658500000009</v>
      </c>
      <c r="H122" s="3">
        <f t="shared" si="1"/>
        <v>9.9999999998544808E-2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12355.95</v>
      </c>
      <c r="D124" s="2">
        <f>'PR-RAS'!E128</f>
        <v>14873.95</v>
      </c>
      <c r="E124" s="2">
        <v>0</v>
      </c>
      <c r="F124" s="2">
        <v>0</v>
      </c>
      <c r="G124" s="3">
        <f t="shared" si="0"/>
        <v>5178.7735500000008</v>
      </c>
      <c r="H124" s="3">
        <f t="shared" si="1"/>
        <v>9.9999999998544808E-2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2873.78</v>
      </c>
      <c r="D125" s="2">
        <f>'PR-RAS'!E129</f>
        <v>7604.49</v>
      </c>
      <c r="E125" s="2">
        <v>0</v>
      </c>
      <c r="F125" s="2">
        <v>0</v>
      </c>
      <c r="G125" s="3">
        <f t="shared" si="0"/>
        <v>2242.2622399999996</v>
      </c>
      <c r="H125" s="3">
        <f t="shared" si="1"/>
        <v>0.70999999999958163</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2693.78</v>
      </c>
      <c r="D126" s="2">
        <f>'PR-RAS'!E130</f>
        <v>4360</v>
      </c>
      <c r="E126" s="2">
        <v>0</v>
      </c>
      <c r="F126" s="2">
        <v>0</v>
      </c>
      <c r="G126" s="3">
        <f t="shared" si="0"/>
        <v>1426.7225000000001</v>
      </c>
      <c r="H126" s="3">
        <f t="shared" si="1"/>
        <v>0.21999999999979991</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180</v>
      </c>
      <c r="D127" s="2">
        <f>'PR-RAS'!E131</f>
        <v>3244.49</v>
      </c>
      <c r="E127" s="2">
        <v>0</v>
      </c>
      <c r="F127" s="2">
        <v>0</v>
      </c>
      <c r="G127" s="3">
        <f t="shared" si="0"/>
        <v>840.29147999999998</v>
      </c>
      <c r="H127" s="3">
        <f t="shared" si="1"/>
        <v>0.48999999999978172</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195529.91</v>
      </c>
      <c r="D130" s="2">
        <f>'PR-RAS'!E134</f>
        <v>167127.65</v>
      </c>
      <c r="E130" s="2">
        <v>0</v>
      </c>
      <c r="F130" s="2">
        <v>0</v>
      </c>
      <c r="G130" s="3">
        <f t="shared" si="0"/>
        <v>68342.292090000003</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195529.91</v>
      </c>
      <c r="D131" s="2">
        <f>'PR-RAS'!E135</f>
        <v>167127.65</v>
      </c>
      <c r="E131" s="2">
        <v>0</v>
      </c>
      <c r="F131" s="2">
        <v>0</v>
      </c>
      <c r="G131" s="3">
        <f t="shared" si="0"/>
        <v>68872.077300000004</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149777.5</v>
      </c>
      <c r="D132" s="2">
        <f>'PR-RAS'!E136</f>
        <v>166780.65</v>
      </c>
      <c r="E132" s="2">
        <v>0</v>
      </c>
      <c r="F132" s="2">
        <v>0</v>
      </c>
      <c r="G132" s="3">
        <f t="shared" si="0"/>
        <v>63317.382799999999</v>
      </c>
      <c r="H132" s="3">
        <f t="shared" si="1"/>
        <v>0.85000000000582077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45752.41</v>
      </c>
      <c r="D133" s="2">
        <f>'PR-RAS'!E137</f>
        <v>347</v>
      </c>
      <c r="E133" s="2">
        <v>0</v>
      </c>
      <c r="F133" s="2">
        <v>0</v>
      </c>
      <c r="G133" s="3">
        <f t="shared" si="0"/>
        <v>6130.926120000001</v>
      </c>
      <c r="H133" s="3">
        <f t="shared" si="1"/>
        <v>0.41000000000349246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1942406.75</v>
      </c>
      <c r="D148" s="2">
        <f>'PR-RAS'!E152</f>
        <v>2323522.5600000001</v>
      </c>
      <c r="E148" s="2">
        <v>0</v>
      </c>
      <c r="F148" s="2">
        <v>0</v>
      </c>
      <c r="G148" s="3">
        <f t="shared" si="0"/>
        <v>968649.42488999991</v>
      </c>
      <c r="H148" s="3">
        <f t="shared" si="1"/>
        <v>0.68999999994412065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1773206.93</v>
      </c>
      <c r="D149" s="2">
        <f>'PR-RAS'!E153</f>
        <v>2095561.72</v>
      </c>
      <c r="E149" s="2">
        <v>0</v>
      </c>
      <c r="F149" s="2">
        <v>0</v>
      </c>
      <c r="G149" s="3">
        <f t="shared" si="0"/>
        <v>882720.89475999994</v>
      </c>
      <c r="H149" s="3">
        <f t="shared" si="1"/>
        <v>0.35000000009313226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1476966.44</v>
      </c>
      <c r="D150" s="2">
        <f>'PR-RAS'!E154</f>
        <v>1746751.5</v>
      </c>
      <c r="E150" s="2">
        <v>0</v>
      </c>
      <c r="F150" s="2">
        <v>0</v>
      </c>
      <c r="G150" s="3">
        <f t="shared" si="0"/>
        <v>740599.94655999984</v>
      </c>
      <c r="H150" s="3">
        <f t="shared" si="1"/>
        <v>0.93999999994412065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1476966.44</v>
      </c>
      <c r="D151" s="2">
        <f>'PR-RAS'!E155</f>
        <v>1746751.5</v>
      </c>
      <c r="E151" s="2">
        <v>0</v>
      </c>
      <c r="F151" s="2">
        <v>0</v>
      </c>
      <c r="G151" s="3">
        <f t="shared" si="0"/>
        <v>745570.41599999985</v>
      </c>
      <c r="H151" s="3">
        <f t="shared" si="1"/>
        <v>0.93999999994412065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52298.06</v>
      </c>
      <c r="D155" s="2">
        <f>'PR-RAS'!E159</f>
        <v>59965.64</v>
      </c>
      <c r="E155" s="2">
        <v>0</v>
      </c>
      <c r="F155" s="2">
        <v>0</v>
      </c>
      <c r="G155" s="3">
        <f t="shared" si="0"/>
        <v>26523.318359999997</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243942.43</v>
      </c>
      <c r="D156" s="2">
        <f>'PR-RAS'!E160</f>
        <v>288844.58</v>
      </c>
      <c r="E156" s="2">
        <v>0</v>
      </c>
      <c r="F156" s="2">
        <v>0</v>
      </c>
      <c r="G156" s="3">
        <f t="shared" si="0"/>
        <v>127352.89645000001</v>
      </c>
      <c r="H156" s="3">
        <f t="shared" si="1"/>
        <v>0.84999999997671694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243942.43</v>
      </c>
      <c r="D158" s="2">
        <f>'PR-RAS'!E162</f>
        <v>288844.58</v>
      </c>
      <c r="E158" s="2">
        <v>0</v>
      </c>
      <c r="F158" s="2">
        <v>0</v>
      </c>
      <c r="G158" s="3">
        <f t="shared" si="0"/>
        <v>128996.15963000001</v>
      </c>
      <c r="H158" s="3">
        <f t="shared" si="1"/>
        <v>0.84999999997671694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168045.96999999997</v>
      </c>
      <c r="D160" s="2">
        <f>'PR-RAS'!E164</f>
        <v>226813.34</v>
      </c>
      <c r="E160" s="2">
        <v>0</v>
      </c>
      <c r="F160" s="2">
        <v>0</v>
      </c>
      <c r="G160" s="3">
        <f t="shared" si="0"/>
        <v>98845.951349999988</v>
      </c>
      <c r="H160" s="3">
        <f t="shared" si="1"/>
        <v>0.37000000002444722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42645.77</v>
      </c>
      <c r="D161" s="2">
        <f>'PR-RAS'!E165</f>
        <v>53553.36</v>
      </c>
      <c r="E161" s="2">
        <v>0</v>
      </c>
      <c r="F161" s="2">
        <v>0</v>
      </c>
      <c r="G161" s="3">
        <f t="shared" si="0"/>
        <v>23960.398399999998</v>
      </c>
      <c r="H161" s="3">
        <f t="shared" si="1"/>
        <v>0.5900000000037835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13123.11</v>
      </c>
      <c r="D162" s="2">
        <f>'PR-RAS'!E166</f>
        <v>14646.03</v>
      </c>
      <c r="E162" s="2">
        <v>0</v>
      </c>
      <c r="F162" s="2">
        <v>0</v>
      </c>
      <c r="G162" s="3">
        <f t="shared" si="0"/>
        <v>6828.8423700000003</v>
      </c>
      <c r="H162" s="3">
        <f t="shared" si="1"/>
        <v>0.14000000000123691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26448.06</v>
      </c>
      <c r="D163" s="2">
        <f>'PR-RAS'!E167</f>
        <v>27927.360000000001</v>
      </c>
      <c r="E163" s="2">
        <v>0</v>
      </c>
      <c r="F163" s="2">
        <v>0</v>
      </c>
      <c r="G163" s="3">
        <f t="shared" si="0"/>
        <v>13333.050360000001</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1095.75</v>
      </c>
      <c r="D164" s="2">
        <f>'PR-RAS'!E168</f>
        <v>9274.77</v>
      </c>
      <c r="E164" s="2">
        <v>0</v>
      </c>
      <c r="F164" s="2">
        <v>0</v>
      </c>
      <c r="G164" s="3">
        <f t="shared" si="0"/>
        <v>3202.1822700000002</v>
      </c>
      <c r="H164" s="3">
        <f t="shared" si="1"/>
        <v>0.47999999999956344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1978.85</v>
      </c>
      <c r="D165" s="2">
        <f>'PR-RAS'!E169</f>
        <v>1705.2</v>
      </c>
      <c r="E165" s="2">
        <v>0</v>
      </c>
      <c r="F165" s="2">
        <v>0</v>
      </c>
      <c r="G165" s="3">
        <f t="shared" si="0"/>
        <v>883.83699999999999</v>
      </c>
      <c r="H165" s="3">
        <f t="shared" si="1"/>
        <v>0.35000000000013642</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51770.29</v>
      </c>
      <c r="D166" s="2">
        <f>'PR-RAS'!E170</f>
        <v>51153.979999999996</v>
      </c>
      <c r="E166" s="2">
        <v>0</v>
      </c>
      <c r="F166" s="2">
        <v>0</v>
      </c>
      <c r="G166" s="3">
        <f t="shared" si="0"/>
        <v>25422.911250000001</v>
      </c>
      <c r="H166" s="3">
        <f t="shared" si="1"/>
        <v>0.31000000000494765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7250.07</v>
      </c>
      <c r="D167" s="2">
        <f>'PR-RAS'!E171</f>
        <v>7108.8</v>
      </c>
      <c r="E167" s="2">
        <v>0</v>
      </c>
      <c r="F167" s="2">
        <v>0</v>
      </c>
      <c r="G167" s="3">
        <f t="shared" si="0"/>
        <v>3563.6332199999997</v>
      </c>
      <c r="H167" s="3">
        <f t="shared" si="1"/>
        <v>0.26999999999952706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2214.3000000000002</v>
      </c>
      <c r="D168" s="2">
        <f>'PR-RAS'!E172</f>
        <v>2725.54</v>
      </c>
      <c r="E168" s="2">
        <v>0</v>
      </c>
      <c r="F168" s="2">
        <v>0</v>
      </c>
      <c r="G168" s="3">
        <f t="shared" si="0"/>
        <v>1280.1184600000001</v>
      </c>
      <c r="H168" s="3">
        <f t="shared" si="1"/>
        <v>0.76000000000021828</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37449.33</v>
      </c>
      <c r="D169" s="2">
        <f>'PR-RAS'!E173</f>
        <v>36490.58</v>
      </c>
      <c r="E169" s="2">
        <v>0</v>
      </c>
      <c r="F169" s="2">
        <v>0</v>
      </c>
      <c r="G169" s="3">
        <f t="shared" si="0"/>
        <v>18552.322320000003</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3651.71</v>
      </c>
      <c r="D170" s="2">
        <f>'PR-RAS'!E174</f>
        <v>3192.27</v>
      </c>
      <c r="E170" s="2">
        <v>0</v>
      </c>
      <c r="F170" s="2">
        <v>0</v>
      </c>
      <c r="G170" s="3">
        <f t="shared" si="0"/>
        <v>1696.12625</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1114.98</v>
      </c>
      <c r="D171" s="2">
        <f>'PR-RAS'!E175</f>
        <v>1039</v>
      </c>
      <c r="E171" s="2">
        <v>0</v>
      </c>
      <c r="F171" s="2">
        <v>0</v>
      </c>
      <c r="G171" s="3">
        <f t="shared" si="0"/>
        <v>542.8066</v>
      </c>
      <c r="H171" s="3">
        <f t="shared" si="1"/>
        <v>1.999999999998181E-2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89.9</v>
      </c>
      <c r="D173" s="2">
        <f>'PR-RAS'!E177</f>
        <v>597.79</v>
      </c>
      <c r="E173" s="2">
        <v>0</v>
      </c>
      <c r="F173" s="2">
        <v>0</v>
      </c>
      <c r="G173" s="3">
        <f t="shared" si="0"/>
        <v>221.10255999999998</v>
      </c>
      <c r="H173" s="3">
        <f t="shared" si="1"/>
        <v>0.3100000000000307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61498.46</v>
      </c>
      <c r="D174" s="2">
        <f>'PR-RAS'!E178</f>
        <v>65953.08</v>
      </c>
      <c r="E174" s="2">
        <v>0</v>
      </c>
      <c r="F174" s="2">
        <v>0</v>
      </c>
      <c r="G174" s="3">
        <f t="shared" si="0"/>
        <v>33458.999259999997</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32252.68</v>
      </c>
      <c r="D175" s="2">
        <f>'PR-RAS'!E179</f>
        <v>24371.8</v>
      </c>
      <c r="E175" s="2">
        <v>0</v>
      </c>
      <c r="F175" s="2">
        <v>0</v>
      </c>
      <c r="G175" s="3">
        <f t="shared" si="0"/>
        <v>14093.352719999999</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9937.17</v>
      </c>
      <c r="D176" s="2">
        <f>'PR-RAS'!E180</f>
        <v>15427.57</v>
      </c>
      <c r="E176" s="2">
        <v>0</v>
      </c>
      <c r="F176" s="2">
        <v>0</v>
      </c>
      <c r="G176" s="3">
        <f t="shared" si="0"/>
        <v>7138.6542499999996</v>
      </c>
      <c r="H176" s="3">
        <f t="shared" si="1"/>
        <v>0.6000000000003638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907.44</v>
      </c>
      <c r="D177" s="2">
        <f>'PR-RAS'!E181</f>
        <v>127.44</v>
      </c>
      <c r="E177" s="2">
        <v>0</v>
      </c>
      <c r="F177" s="2">
        <v>0</v>
      </c>
      <c r="G177" s="3">
        <f t="shared" si="0"/>
        <v>204.56832000000003</v>
      </c>
      <c r="H177" s="3">
        <f t="shared" si="1"/>
        <v>0.8800000000000523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8803.58</v>
      </c>
      <c r="D178" s="2">
        <f>'PR-RAS'!E182</f>
        <v>8017.97</v>
      </c>
      <c r="E178" s="2">
        <v>0</v>
      </c>
      <c r="F178" s="2">
        <v>0</v>
      </c>
      <c r="G178" s="3">
        <f t="shared" si="0"/>
        <v>4396.5950400000002</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1387.88</v>
      </c>
      <c r="D179" s="2">
        <f>'PR-RAS'!E183</f>
        <v>1448.58</v>
      </c>
      <c r="E179" s="2">
        <v>0</v>
      </c>
      <c r="F179" s="2">
        <v>0</v>
      </c>
      <c r="G179" s="3">
        <f t="shared" si="0"/>
        <v>762.73712</v>
      </c>
      <c r="H179" s="3">
        <f t="shared" si="1"/>
        <v>0.53999999999996362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3768.94</v>
      </c>
      <c r="D180" s="2">
        <f>'PR-RAS'!E184</f>
        <v>3360</v>
      </c>
      <c r="E180" s="2">
        <v>0</v>
      </c>
      <c r="F180" s="2">
        <v>0</v>
      </c>
      <c r="G180" s="3">
        <f t="shared" si="0"/>
        <v>1877.52026</v>
      </c>
      <c r="H180" s="3">
        <f t="shared" si="1"/>
        <v>5.999999999994543E-2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781.49</v>
      </c>
      <c r="D181" s="2">
        <f>'PR-RAS'!E185</f>
        <v>3397.61</v>
      </c>
      <c r="E181" s="2">
        <v>0</v>
      </c>
      <c r="F181" s="2">
        <v>0</v>
      </c>
      <c r="G181" s="3">
        <f t="shared" si="0"/>
        <v>1363.8078</v>
      </c>
      <c r="H181" s="3">
        <f t="shared" si="1"/>
        <v>0.87999999999988177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2793.22</v>
      </c>
      <c r="D182" s="2">
        <f>'PR-RAS'!E186</f>
        <v>4050.86</v>
      </c>
      <c r="E182" s="2">
        <v>0</v>
      </c>
      <c r="F182" s="2">
        <v>0</v>
      </c>
      <c r="G182" s="3">
        <f t="shared" si="0"/>
        <v>1971.98414</v>
      </c>
      <c r="H182" s="3">
        <f t="shared" si="1"/>
        <v>0.35999999999967258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866.06</v>
      </c>
      <c r="D183" s="2">
        <f>'PR-RAS'!E187</f>
        <v>5751.25</v>
      </c>
      <c r="E183" s="2">
        <v>0</v>
      </c>
      <c r="F183" s="2">
        <v>0</v>
      </c>
      <c r="G183" s="3">
        <f t="shared" si="0"/>
        <v>2251.0779199999997</v>
      </c>
      <c r="H183" s="3">
        <f t="shared" si="1"/>
        <v>0.30999999999994543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433.68</v>
      </c>
      <c r="D184" s="2">
        <f>'PR-RAS'!E188</f>
        <v>43526</v>
      </c>
      <c r="E184" s="2">
        <v>0</v>
      </c>
      <c r="F184" s="2">
        <v>0</v>
      </c>
      <c r="G184" s="3">
        <f t="shared" si="0"/>
        <v>16009.879439999999</v>
      </c>
      <c r="H184" s="3">
        <f t="shared" si="1"/>
        <v>0.31999999999999318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11697.77</v>
      </c>
      <c r="D190" s="2">
        <f>'PR-RAS'!E194</f>
        <v>12626.92</v>
      </c>
      <c r="E190" s="2">
        <v>0</v>
      </c>
      <c r="F190" s="2">
        <v>0</v>
      </c>
      <c r="G190" s="3">
        <f t="shared" si="0"/>
        <v>6983.8542900000002</v>
      </c>
      <c r="H190" s="3">
        <f t="shared" si="1"/>
        <v>0.30999999999949068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1674.1</v>
      </c>
      <c r="D193" s="2">
        <f>'PR-RAS'!E197</f>
        <v>1815.5</v>
      </c>
      <c r="E193" s="2">
        <v>0</v>
      </c>
      <c r="F193" s="2">
        <v>0</v>
      </c>
      <c r="G193" s="3">
        <f t="shared" si="0"/>
        <v>1018.5792000000001</v>
      </c>
      <c r="H193" s="3">
        <f t="shared" si="1"/>
        <v>0.59999999999990905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65</v>
      </c>
      <c r="E194" s="2">
        <v>0</v>
      </c>
      <c r="F194" s="2">
        <v>0</v>
      </c>
      <c r="G194" s="3">
        <f t="shared" si="0"/>
        <v>25.09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4164.72</v>
      </c>
      <c r="D195" s="2">
        <f>'PR-RAS'!E199</f>
        <v>4788.72</v>
      </c>
      <c r="E195" s="2">
        <v>0</v>
      </c>
      <c r="F195" s="2">
        <v>0</v>
      </c>
      <c r="G195" s="3">
        <f t="shared" si="0"/>
        <v>2665.9790400000002</v>
      </c>
      <c r="H195" s="3">
        <f t="shared" si="1"/>
        <v>0.55999999999949068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5858.95</v>
      </c>
      <c r="D197" s="2">
        <f>'PR-RAS'!E201</f>
        <v>5957.7</v>
      </c>
      <c r="E197" s="2">
        <v>0</v>
      </c>
      <c r="F197" s="2">
        <v>0</v>
      </c>
      <c r="G197" s="3">
        <f t="shared" si="0"/>
        <v>3483.7725999999998</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1153.8499999999999</v>
      </c>
      <c r="D269" s="2">
        <f>'PR-RAS'!E273</f>
        <v>1147.5</v>
      </c>
      <c r="E269" s="2">
        <v>0</v>
      </c>
      <c r="F269" s="2">
        <v>0</v>
      </c>
      <c r="G269" s="3">
        <f t="shared" si="0"/>
        <v>924.29180000000008</v>
      </c>
      <c r="H269" s="3">
        <f t="shared" si="1"/>
        <v>0.65000000000009095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1153.8499999999999</v>
      </c>
      <c r="D270" s="2">
        <f>'PR-RAS'!E274</f>
        <v>1147.5</v>
      </c>
      <c r="E270" s="2">
        <v>0</v>
      </c>
      <c r="F270" s="2">
        <v>0</v>
      </c>
      <c r="G270" s="3">
        <f t="shared" si="0"/>
        <v>927.74065000000007</v>
      </c>
      <c r="H270" s="3">
        <f t="shared" si="1"/>
        <v>0.65000000000009095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1153.8499999999999</v>
      </c>
      <c r="D272" s="2">
        <f>'PR-RAS'!E276</f>
        <v>1147.5</v>
      </c>
      <c r="E272" s="2">
        <v>0</v>
      </c>
      <c r="F272" s="2">
        <v>0</v>
      </c>
      <c r="G272" s="3">
        <f t="shared" si="0"/>
        <v>934.63835000000006</v>
      </c>
      <c r="H272" s="3">
        <f t="shared" si="1"/>
        <v>0.65000000000009095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1942406.75</v>
      </c>
      <c r="D295" s="2">
        <f>'PR-RAS'!E299</f>
        <v>2323522.5600000001</v>
      </c>
      <c r="E295" s="2">
        <v>0</v>
      </c>
      <c r="F295" s="2">
        <v>0</v>
      </c>
      <c r="G295" s="3">
        <f t="shared" si="12"/>
        <v>1937298.8497799998</v>
      </c>
      <c r="H295" s="3">
        <f t="shared" si="13"/>
        <v>0.68999999994412065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128347.60999999987</v>
      </c>
      <c r="D296" s="2">
        <f>'PR-RAS'!E300</f>
        <v>0</v>
      </c>
      <c r="E296" s="2">
        <v>0</v>
      </c>
      <c r="F296" s="2">
        <v>0</v>
      </c>
      <c r="G296" s="3">
        <f t="shared" si="12"/>
        <v>37862.544949999959</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219386.31000000006</v>
      </c>
      <c r="E297" s="2">
        <v>0</v>
      </c>
      <c r="F297" s="2">
        <v>0</v>
      </c>
      <c r="G297" s="3">
        <f t="shared" si="12"/>
        <v>129876.69552000002</v>
      </c>
      <c r="H297" s="3">
        <f t="shared" si="13"/>
        <v>0.31000000005587935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121358.15</v>
      </c>
      <c r="D298" s="2">
        <f>'PR-RAS'!E302</f>
        <v>155091.35</v>
      </c>
      <c r="E298" s="2">
        <v>0</v>
      </c>
      <c r="F298" s="2">
        <v>0</v>
      </c>
      <c r="G298" s="3">
        <f t="shared" si="12"/>
        <v>128167.63244999999</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216415.19</v>
      </c>
      <c r="E300" s="2">
        <v>0</v>
      </c>
      <c r="F300" s="2">
        <v>0</v>
      </c>
      <c r="G300" s="3">
        <f t="shared" si="12"/>
        <v>129416.28362</v>
      </c>
      <c r="H300" s="3">
        <f t="shared" si="13"/>
        <v>0.19000000000232831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330</v>
      </c>
      <c r="D303" s="2">
        <f>'PR-RAS'!E308</f>
        <v>360.21</v>
      </c>
      <c r="E303" s="2">
        <v>0</v>
      </c>
      <c r="F303" s="2">
        <v>0</v>
      </c>
      <c r="G303" s="3">
        <f t="shared" si="12"/>
        <v>317.22684000000004</v>
      </c>
      <c r="H303" s="3">
        <f t="shared" si="13"/>
        <v>0.20999999999997954</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330</v>
      </c>
      <c r="D316" s="2">
        <f>'PR-RAS'!E321</f>
        <v>360.21</v>
      </c>
      <c r="E316" s="2">
        <v>0</v>
      </c>
      <c r="F316" s="2">
        <v>0</v>
      </c>
      <c r="G316" s="3">
        <f t="shared" si="12"/>
        <v>330.88230000000004</v>
      </c>
      <c r="H316" s="3">
        <f t="shared" si="13"/>
        <v>0.20999999999997954</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330</v>
      </c>
      <c r="D317" s="2">
        <f>'PR-RAS'!E322</f>
        <v>360.21</v>
      </c>
      <c r="E317" s="2">
        <v>0</v>
      </c>
      <c r="F317" s="2">
        <v>0</v>
      </c>
      <c r="G317" s="3">
        <f t="shared" si="12"/>
        <v>331.93272000000002</v>
      </c>
      <c r="H317" s="3">
        <f t="shared" si="13"/>
        <v>0.20999999999997954</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330</v>
      </c>
      <c r="D318" s="2">
        <f>'PR-RAS'!E323</f>
        <v>360.21</v>
      </c>
      <c r="E318" s="2">
        <v>0</v>
      </c>
      <c r="F318" s="2">
        <v>0</v>
      </c>
      <c r="G318" s="3">
        <f t="shared" si="12"/>
        <v>332.98314000000005</v>
      </c>
      <c r="H318" s="3">
        <f t="shared" si="13"/>
        <v>0.20999999999997954</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76011.23000000001</v>
      </c>
      <c r="D355" s="2">
        <f>'PR-RAS'!E360</f>
        <v>6430.9</v>
      </c>
      <c r="E355" s="2">
        <v>0</v>
      </c>
      <c r="F355" s="2">
        <v>0</v>
      </c>
      <c r="G355" s="3">
        <f t="shared" si="12"/>
        <v>31461.052620000002</v>
      </c>
      <c r="H355" s="3">
        <f t="shared" si="13"/>
        <v>0.33000000001084118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19097.75</v>
      </c>
      <c r="D368" s="2">
        <f>'PR-RAS'!E373</f>
        <v>6430.9</v>
      </c>
      <c r="E368" s="2">
        <v>0</v>
      </c>
      <c r="F368" s="2">
        <v>0</v>
      </c>
      <c r="G368" s="3">
        <f t="shared" si="12"/>
        <v>11729.154849999999</v>
      </c>
      <c r="H368" s="3">
        <f t="shared" si="13"/>
        <v>0.3500000000003638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18313.82</v>
      </c>
      <c r="D374" s="2">
        <f>'PR-RAS'!E379</f>
        <v>5542.12</v>
      </c>
      <c r="E374" s="2">
        <v>0</v>
      </c>
      <c r="F374" s="2">
        <v>0</v>
      </c>
      <c r="G374" s="3">
        <f t="shared" si="12"/>
        <v>10965.476379999998</v>
      </c>
      <c r="H374" s="3">
        <f t="shared" si="13"/>
        <v>0.3000000000001819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11168.79</v>
      </c>
      <c r="D375" s="2">
        <f>'PR-RAS'!E380</f>
        <v>4987.63</v>
      </c>
      <c r="E375" s="2">
        <v>0</v>
      </c>
      <c r="F375" s="2">
        <v>0</v>
      </c>
      <c r="G375" s="3">
        <f t="shared" si="12"/>
        <v>7907.8747000000012</v>
      </c>
      <c r="H375" s="3">
        <f t="shared" si="13"/>
        <v>0.57999999999901775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2616.98</v>
      </c>
      <c r="D377" s="2">
        <f>'PR-RAS'!E382</f>
        <v>0</v>
      </c>
      <c r="E377" s="2">
        <v>0</v>
      </c>
      <c r="F377" s="2">
        <v>0</v>
      </c>
      <c r="G377" s="3">
        <f t="shared" si="12"/>
        <v>983.98447999999996</v>
      </c>
      <c r="H377" s="3">
        <f t="shared" si="1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661.2</v>
      </c>
      <c r="D380" s="2">
        <f>'PR-RAS'!E385</f>
        <v>554.49</v>
      </c>
      <c r="E380" s="2">
        <v>0</v>
      </c>
      <c r="F380" s="2">
        <v>0</v>
      </c>
      <c r="G380" s="3">
        <f t="shared" si="12"/>
        <v>670.89822000000004</v>
      </c>
      <c r="H380" s="3">
        <f t="shared" si="13"/>
        <v>0.69000000000005457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3866.85</v>
      </c>
      <c r="D381" s="2">
        <f>'PR-RAS'!E386</f>
        <v>0</v>
      </c>
      <c r="E381" s="2">
        <v>0</v>
      </c>
      <c r="F381" s="2">
        <v>0</v>
      </c>
      <c r="G381" s="3">
        <f t="shared" si="12"/>
        <v>1469.403</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783.93</v>
      </c>
      <c r="D388" s="2">
        <f>'PR-RAS'!E393</f>
        <v>888.78</v>
      </c>
      <c r="E388" s="2">
        <v>0</v>
      </c>
      <c r="F388" s="2">
        <v>0</v>
      </c>
      <c r="G388" s="3">
        <f t="shared" si="12"/>
        <v>991.29662999999994</v>
      </c>
      <c r="H388" s="3">
        <f t="shared" si="13"/>
        <v>0.29000000000007731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783.93</v>
      </c>
      <c r="D389" s="2">
        <f>'PR-RAS'!E394</f>
        <v>888.78</v>
      </c>
      <c r="E389" s="2">
        <v>0</v>
      </c>
      <c r="F389" s="2">
        <v>0</v>
      </c>
      <c r="G389" s="3">
        <f t="shared" si="12"/>
        <v>993.85811999999999</v>
      </c>
      <c r="H389" s="3">
        <f t="shared" si="13"/>
        <v>0.29000000000007731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56913.48</v>
      </c>
      <c r="D407" s="2">
        <f>'PR-RAS'!E412</f>
        <v>0</v>
      </c>
      <c r="E407" s="2">
        <v>0</v>
      </c>
      <c r="F407" s="2">
        <v>0</v>
      </c>
      <c r="G407" s="3">
        <f t="shared" si="12"/>
        <v>23106.872880000003</v>
      </c>
      <c r="H407" s="3">
        <f t="shared" si="13"/>
        <v>0.48000000000320142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56913.48</v>
      </c>
      <c r="D408" s="2">
        <f>'PR-RAS'!E413</f>
        <v>0</v>
      </c>
      <c r="E408" s="2">
        <v>0</v>
      </c>
      <c r="F408" s="2">
        <v>0</v>
      </c>
      <c r="G408" s="3">
        <f t="shared" si="12"/>
        <v>23163.786359999998</v>
      </c>
      <c r="H408" s="3">
        <f t="shared" si="13"/>
        <v>0.48000000000320142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75681.23000000001</v>
      </c>
      <c r="D413" s="2">
        <f>'PR-RAS'!E418</f>
        <v>6070.69</v>
      </c>
      <c r="E413" s="2">
        <v>0</v>
      </c>
      <c r="F413" s="2">
        <v>0</v>
      </c>
      <c r="G413" s="3">
        <f t="shared" si="12"/>
        <v>36182.915320000007</v>
      </c>
      <c r="H413" s="3">
        <f t="shared" si="13"/>
        <v>0.54000000001087756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89654.17</v>
      </c>
      <c r="D415" s="2">
        <f>'PR-RAS'!E420</f>
        <v>119084.99</v>
      </c>
      <c r="E415" s="2">
        <v>0</v>
      </c>
      <c r="F415" s="2">
        <v>0</v>
      </c>
      <c r="G415" s="3">
        <f t="shared" si="12"/>
        <v>135719.19810000001</v>
      </c>
      <c r="H415" s="3">
        <f t="shared" si="13"/>
        <v>0.17999999999301508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360.23</v>
      </c>
      <c r="D416" s="2">
        <f>'PR-RAS'!E421</f>
        <v>0</v>
      </c>
      <c r="E416" s="2">
        <v>0</v>
      </c>
      <c r="F416" s="2">
        <v>0</v>
      </c>
      <c r="G416" s="3">
        <f t="shared" si="12"/>
        <v>149.49545000000001</v>
      </c>
      <c r="H416" s="3">
        <f t="shared" si="13"/>
        <v>0.23000000000001819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2071084.3599999999</v>
      </c>
      <c r="D417" s="2">
        <f>'PR-RAS'!E422</f>
        <v>2104496.46</v>
      </c>
      <c r="E417" s="2">
        <v>0</v>
      </c>
      <c r="F417" s="2">
        <v>0</v>
      </c>
      <c r="G417" s="3">
        <f t="shared" si="12"/>
        <v>2612512.1484799995</v>
      </c>
      <c r="H417" s="3">
        <f t="shared" si="13"/>
        <v>0.81999999983236194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2018417.98</v>
      </c>
      <c r="D418" s="2">
        <f>'PR-RAS'!E423</f>
        <v>2329953.46</v>
      </c>
      <c r="E418" s="2">
        <v>0</v>
      </c>
      <c r="F418" s="2">
        <v>0</v>
      </c>
      <c r="G418" s="3">
        <f t="shared" si="12"/>
        <v>2784861.4833</v>
      </c>
      <c r="H418" s="3">
        <f t="shared" si="13"/>
        <v>0.47999999998137355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52666.379999999888</v>
      </c>
      <c r="D419" s="2">
        <f>'PR-RAS'!E424</f>
        <v>0</v>
      </c>
      <c r="E419" s="2">
        <v>0</v>
      </c>
      <c r="F419" s="2">
        <v>0</v>
      </c>
      <c r="G419" s="3">
        <f t="shared" si="12"/>
        <v>22014.546839999952</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225457</v>
      </c>
      <c r="E420" s="2">
        <v>0</v>
      </c>
      <c r="F420" s="2">
        <v>0</v>
      </c>
      <c r="G420" s="3">
        <f t="shared" si="12"/>
        <v>188932.96599999999</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31703.979999999996</v>
      </c>
      <c r="D421" s="2">
        <f>'PR-RAS'!E426</f>
        <v>36006.36</v>
      </c>
      <c r="E421" s="2">
        <v>0</v>
      </c>
      <c r="F421" s="2">
        <v>0</v>
      </c>
      <c r="G421" s="3">
        <f t="shared" si="12"/>
        <v>43561.013999999996</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360.23</v>
      </c>
      <c r="D423" s="2">
        <f>'PR-RAS'!E428</f>
        <v>216415.19</v>
      </c>
      <c r="E423" s="2">
        <v>0</v>
      </c>
      <c r="F423" s="2">
        <v>0</v>
      </c>
      <c r="G423" s="3">
        <f t="shared" si="12"/>
        <v>182806.43742</v>
      </c>
      <c r="H423" s="3">
        <f t="shared" si="13"/>
        <v>0.4200000000023465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2071084.3599999999</v>
      </c>
      <c r="D637" s="2">
        <f>'PR-RAS'!E643</f>
        <v>2104496.46</v>
      </c>
      <c r="E637" s="2">
        <v>0</v>
      </c>
      <c r="F637" s="2">
        <v>0</v>
      </c>
      <c r="G637" s="3">
        <f t="shared" si="14"/>
        <v>3994129.1500799996</v>
      </c>
      <c r="H637" s="3">
        <f t="shared" si="15"/>
        <v>0.81999999983236194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2018417.98</v>
      </c>
      <c r="D638" s="2">
        <f>'PR-RAS'!E644</f>
        <v>2329953.46</v>
      </c>
      <c r="E638" s="2">
        <v>0</v>
      </c>
      <c r="F638" s="2">
        <v>0</v>
      </c>
      <c r="G638" s="3">
        <f t="shared" si="14"/>
        <v>4254092.9613000005</v>
      </c>
      <c r="H638" s="3">
        <f t="shared" si="15"/>
        <v>0.47999999998137355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52666.379999999888</v>
      </c>
      <c r="D639" s="2">
        <f>'PR-RAS'!E645</f>
        <v>0</v>
      </c>
      <c r="E639" s="2">
        <v>0</v>
      </c>
      <c r="F639" s="2">
        <v>0</v>
      </c>
      <c r="G639" s="3">
        <f t="shared" si="14"/>
        <v>33601.150439999932</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225457</v>
      </c>
      <c r="E640" s="2">
        <v>0</v>
      </c>
      <c r="F640" s="2">
        <v>0</v>
      </c>
      <c r="G640" s="3">
        <f t="shared" si="14"/>
        <v>288134.04600000003</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31703.979999999996</v>
      </c>
      <c r="D641" s="2">
        <f>'PR-RAS'!E647</f>
        <v>36006.36</v>
      </c>
      <c r="E641" s="2">
        <v>0</v>
      </c>
      <c r="F641" s="2">
        <v>0</v>
      </c>
      <c r="G641" s="3">
        <f t="shared" si="14"/>
        <v>66378.687999999995</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84370.359999999884</v>
      </c>
      <c r="D643" s="2">
        <f>'PR-RAS'!E649</f>
        <v>0</v>
      </c>
      <c r="E643" s="2">
        <v>0</v>
      </c>
      <c r="F643" s="2">
        <v>0</v>
      </c>
      <c r="G643" s="3">
        <f t="shared" si="14"/>
        <v>54165.771119999925</v>
      </c>
      <c r="H643" s="3">
        <f t="shared" si="15"/>
        <v>0.35999999988416675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189450.64</v>
      </c>
      <c r="E644" s="2">
        <v>0</v>
      </c>
      <c r="F644" s="2">
        <v>0</v>
      </c>
      <c r="G644" s="3">
        <f t="shared" si="14"/>
        <v>243633.52304000003</v>
      </c>
      <c r="H644" s="3">
        <f t="shared" si="15"/>
        <v>0.35999999998603016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150778.60999999999</v>
      </c>
      <c r="D645" s="2">
        <f>'PR-RAS'!E651</f>
        <v>0</v>
      </c>
      <c r="E645" s="2">
        <v>0</v>
      </c>
      <c r="F645" s="2">
        <v>0</v>
      </c>
      <c r="G645" s="3">
        <f t="shared" si="14"/>
        <v>97101.424839999992</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221692.15</v>
      </c>
      <c r="D647" s="2">
        <f>'PR-RAS'!E654</f>
        <v>0</v>
      </c>
      <c r="E647" s="2">
        <v>0</v>
      </c>
      <c r="F647" s="2">
        <v>0</v>
      </c>
      <c r="G647" s="3">
        <f t="shared" si="14"/>
        <v>143213.12890000001</v>
      </c>
      <c r="H647" s="3">
        <f t="shared" si="15"/>
        <v>0.14999999999417923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221692.15</v>
      </c>
      <c r="D648" s="2">
        <f>'PR-RAS'!E655</f>
        <v>0</v>
      </c>
      <c r="E648" s="2">
        <v>0</v>
      </c>
      <c r="F648" s="2">
        <v>0</v>
      </c>
      <c r="G648" s="3">
        <f t="shared" si="14"/>
        <v>143434.82105</v>
      </c>
      <c r="H648" s="3">
        <f t="shared" si="15"/>
        <v>0.14999999999417923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66</v>
      </c>
      <c r="D651" s="2">
        <f>'PR-RAS'!E658</f>
        <v>73</v>
      </c>
      <c r="E651" s="2">
        <v>0</v>
      </c>
      <c r="F651" s="2">
        <v>0</v>
      </c>
      <c r="G651" s="3">
        <f t="shared" si="14"/>
        <v>137.80000000000001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53</v>
      </c>
      <c r="D653" s="2">
        <f>'PR-RAS'!E660</f>
        <v>58</v>
      </c>
      <c r="E653" s="2">
        <v>0</v>
      </c>
      <c r="F653" s="2">
        <v>0</v>
      </c>
      <c r="G653" s="3">
        <f t="shared" si="14"/>
        <v>110.188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1770803.88</v>
      </c>
      <c r="D676" s="2">
        <f>'PR-RAS'!E683</f>
        <v>1900468.68</v>
      </c>
      <c r="E676" s="2">
        <v>0</v>
      </c>
      <c r="F676" s="2">
        <v>0</v>
      </c>
      <c r="G676" s="3">
        <f t="shared" si="14"/>
        <v>3760925.3370000003</v>
      </c>
      <c r="H676" s="3">
        <f t="shared" si="15"/>
        <v>0.44000000017695129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600</v>
      </c>
      <c r="D678" s="2">
        <f>'PR-RAS'!E685</f>
        <v>540</v>
      </c>
      <c r="E678" s="2">
        <v>0</v>
      </c>
      <c r="F678" s="2">
        <v>0</v>
      </c>
      <c r="G678" s="3">
        <f t="shared" si="14"/>
        <v>1137.3600000000001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10000</v>
      </c>
      <c r="D679" s="2">
        <f>'PR-RAS'!E686</f>
        <v>0</v>
      </c>
      <c r="E679" s="2">
        <v>0</v>
      </c>
      <c r="F679" s="2">
        <v>0</v>
      </c>
      <c r="G679" s="3">
        <f t="shared" si="14"/>
        <v>6780.0000000000009</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56661.599999999999</v>
      </c>
      <c r="D695" s="2">
        <f>'PR-RAS'!E702</f>
        <v>0</v>
      </c>
      <c r="E695" s="2">
        <v>0</v>
      </c>
      <c r="F695" s="2">
        <v>0</v>
      </c>
      <c r="G695" s="3">
        <f t="shared" si="14"/>
        <v>39323.150399999999</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2967.19</v>
      </c>
      <c r="E725" s="2">
        <v>0</v>
      </c>
      <c r="F725" s="2">
        <v>0</v>
      </c>
      <c r="G725" s="3">
        <f t="shared" si="14"/>
        <v>5869.3376799999996</v>
      </c>
      <c r="H725" s="3">
        <f t="shared" si="15"/>
        <v>0.63000000000010914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26448.06</v>
      </c>
      <c r="D727" s="2">
        <f>'PR-RAS'!E734</f>
        <v>27927.360000000001</v>
      </c>
      <c r="E727" s="2">
        <v>0</v>
      </c>
      <c r="F727" s="2">
        <v>0</v>
      </c>
      <c r="G727" s="3">
        <f t="shared" si="14"/>
        <v>59751.81828</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3768.94</v>
      </c>
      <c r="D729" s="2">
        <f>'PR-RAS'!E736</f>
        <v>3360</v>
      </c>
      <c r="E729" s="2">
        <v>0</v>
      </c>
      <c r="F729" s="2">
        <v>0</v>
      </c>
      <c r="G729" s="3">
        <f t="shared" si="14"/>
        <v>7635.9483200000004</v>
      </c>
      <c r="H729" s="3">
        <f t="shared" si="15"/>
        <v>5.999999999994543E-2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171.63</v>
      </c>
      <c r="D731" s="2">
        <f>'PR-RAS'!E738</f>
        <v>3397.61</v>
      </c>
      <c r="E731" s="2">
        <v>0</v>
      </c>
      <c r="F731" s="2">
        <v>0</v>
      </c>
      <c r="G731" s="3">
        <f t="shared" si="14"/>
        <v>5085.8005000000003</v>
      </c>
      <c r="H731" s="3">
        <f t="shared" si="15"/>
        <v>0.75999999999987722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1575438.7799999998</v>
      </c>
      <c r="D1011" s="7">
        <f>BILANCA!E6</f>
        <v>1544388.45</v>
      </c>
      <c r="E1011" s="7">
        <v>0</v>
      </c>
      <c r="F1011" s="7">
        <v>0</v>
      </c>
      <c r="G1011" s="8">
        <f t="shared" ref="G1011:G1306" si="38">B1011/1000*C1011+B1011/500*D1011</f>
        <v>4664.2156799999993</v>
      </c>
      <c r="H1011" s="8">
        <f t="shared" si="35"/>
        <v>0.67000000015832484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1322702.2999999998</v>
      </c>
      <c r="D1012" s="2">
        <f>BILANCA!E7</f>
        <v>1282837.29</v>
      </c>
      <c r="E1012" s="2">
        <v>0</v>
      </c>
      <c r="F1012" s="2">
        <v>0</v>
      </c>
      <c r="G1012" s="3">
        <f t="shared" si="38"/>
        <v>7776.7537600000005</v>
      </c>
      <c r="H1012" s="3">
        <f t="shared" si="35"/>
        <v>0.58999999985098839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597252.64</v>
      </c>
      <c r="D1013" s="2">
        <f>BILANCA!E8</f>
        <v>597252.64</v>
      </c>
      <c r="E1013" s="2">
        <v>0</v>
      </c>
      <c r="F1013" s="2">
        <v>0</v>
      </c>
      <c r="G1013" s="3">
        <f t="shared" si="38"/>
        <v>5375.27376</v>
      </c>
      <c r="H1013" s="3">
        <f t="shared" si="35"/>
        <v>0.71999999997206032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597252.64</v>
      </c>
      <c r="D1014" s="2">
        <f>BILANCA!E9</f>
        <v>597252.64</v>
      </c>
      <c r="E1014" s="2">
        <v>0</v>
      </c>
      <c r="F1014" s="2">
        <v>0</v>
      </c>
      <c r="G1014" s="3">
        <f t="shared" si="38"/>
        <v>7167.0316800000001</v>
      </c>
      <c r="H1014" s="3">
        <f t="shared" si="35"/>
        <v>0.71999999997206032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446.28</v>
      </c>
      <c r="D1015" s="2">
        <f>BILANCA!E10</f>
        <v>446.28</v>
      </c>
      <c r="E1015" s="2">
        <v>0</v>
      </c>
      <c r="F1015" s="2">
        <v>0</v>
      </c>
      <c r="G1015" s="3">
        <f t="shared" si="38"/>
        <v>6.6941999999999995</v>
      </c>
      <c r="H1015" s="3">
        <f t="shared" si="35"/>
        <v>0.55999999999994543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446.28</v>
      </c>
      <c r="D1016" s="2">
        <f>BILANCA!E11</f>
        <v>446.28</v>
      </c>
      <c r="E1016" s="2">
        <v>0</v>
      </c>
      <c r="F1016" s="2">
        <v>0</v>
      </c>
      <c r="G1016" s="3">
        <f t="shared" si="38"/>
        <v>8.0330399999999997</v>
      </c>
      <c r="H1016" s="3">
        <f t="shared" si="35"/>
        <v>0.55999999999994543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725449.65999999992</v>
      </c>
      <c r="D1017" s="2">
        <f>BILANCA!E12</f>
        <v>685584.64999999991</v>
      </c>
      <c r="E1017" s="2">
        <v>0</v>
      </c>
      <c r="F1017" s="2">
        <v>0</v>
      </c>
      <c r="G1017" s="3">
        <f t="shared" si="38"/>
        <v>14676.332719999999</v>
      </c>
      <c r="H1017" s="3">
        <f t="shared" si="35"/>
        <v>0.69000000017695129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668602.90999999992</v>
      </c>
      <c r="D1018" s="2">
        <f>BILANCA!E13</f>
        <v>643560.57999999996</v>
      </c>
      <c r="E1018" s="2">
        <v>0</v>
      </c>
      <c r="F1018" s="2">
        <v>0</v>
      </c>
      <c r="G1018" s="3">
        <f t="shared" si="38"/>
        <v>15645.792559999998</v>
      </c>
      <c r="H1018" s="3">
        <f t="shared" si="35"/>
        <v>0.51000000012572855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1587949.9</v>
      </c>
      <c r="D1020" s="2">
        <f>BILANCA!E15</f>
        <v>1587949.9</v>
      </c>
      <c r="E1020" s="2">
        <v>0</v>
      </c>
      <c r="F1020" s="2">
        <v>0</v>
      </c>
      <c r="G1020" s="3">
        <f t="shared" si="38"/>
        <v>47638.497000000003</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104185.55</v>
      </c>
      <c r="D1022" s="2">
        <f>BILANCA!E17</f>
        <v>104185.55</v>
      </c>
      <c r="E1022" s="2">
        <v>0</v>
      </c>
      <c r="F1022" s="2">
        <v>0</v>
      </c>
      <c r="G1022" s="3">
        <f t="shared" si="38"/>
        <v>3750.6797999999999</v>
      </c>
      <c r="H1022" s="3">
        <f t="shared" si="35"/>
        <v>0.89999999999417923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1023532.54</v>
      </c>
      <c r="D1023" s="2">
        <f>BILANCA!E18</f>
        <v>1048574.87</v>
      </c>
      <c r="E1023" s="2">
        <v>0</v>
      </c>
      <c r="F1023" s="2">
        <v>0</v>
      </c>
      <c r="G1023" s="3">
        <f t="shared" si="38"/>
        <v>40568.869639999997</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54294.180000000051</v>
      </c>
      <c r="D1024" s="2">
        <f>BILANCA!E19</f>
        <v>39468.580000000016</v>
      </c>
      <c r="E1024" s="2">
        <v>0</v>
      </c>
      <c r="F1024" s="2">
        <v>0</v>
      </c>
      <c r="G1024" s="3">
        <f t="shared" si="38"/>
        <v>1865.2387600000011</v>
      </c>
      <c r="H1024" s="3">
        <f t="shared" si="35"/>
        <v>0.6000000000349246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168539.67</v>
      </c>
      <c r="D1025" s="2">
        <f>BILANCA!E20</f>
        <v>170899.8</v>
      </c>
      <c r="E1025" s="2">
        <v>0</v>
      </c>
      <c r="F1025" s="2">
        <v>0</v>
      </c>
      <c r="G1025" s="3">
        <f t="shared" si="38"/>
        <v>7655.0890499999996</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3686.95</v>
      </c>
      <c r="D1027" s="2">
        <f>BILANCA!E22</f>
        <v>3686.95</v>
      </c>
      <c r="E1027" s="2">
        <v>0</v>
      </c>
      <c r="F1027" s="2">
        <v>0</v>
      </c>
      <c r="G1027" s="3">
        <f t="shared" si="38"/>
        <v>188.03444999999999</v>
      </c>
      <c r="H1027" s="3">
        <f t="shared" si="35"/>
        <v>0.1000000000003638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8151.95</v>
      </c>
      <c r="D1030" s="2">
        <f>BILANCA!E25</f>
        <v>8706.44</v>
      </c>
      <c r="E1030" s="2">
        <v>0</v>
      </c>
      <c r="F1030" s="2">
        <v>0</v>
      </c>
      <c r="G1030" s="3">
        <f t="shared" si="38"/>
        <v>511.29660000000001</v>
      </c>
      <c r="H1030" s="3">
        <f t="shared" si="35"/>
        <v>0.49000000000069122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27628.48</v>
      </c>
      <c r="D1031" s="2">
        <f>BILANCA!E26</f>
        <v>27628.48</v>
      </c>
      <c r="E1031" s="2">
        <v>0</v>
      </c>
      <c r="F1031" s="2">
        <v>0</v>
      </c>
      <c r="G1031" s="3">
        <f t="shared" si="38"/>
        <v>1740.5942399999999</v>
      </c>
      <c r="H1031" s="3">
        <f t="shared" si="35"/>
        <v>0.95999999999912689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153712.87</v>
      </c>
      <c r="D1033" s="2">
        <f>BILANCA!E28</f>
        <v>171453.09</v>
      </c>
      <c r="E1033" s="2">
        <v>0</v>
      </c>
      <c r="F1033" s="2">
        <v>0</v>
      </c>
      <c r="G1033" s="3">
        <f t="shared" si="38"/>
        <v>11422.238149999999</v>
      </c>
      <c r="H1033" s="3">
        <f t="shared" si="35"/>
        <v>0.22000000000116415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2552.5699999999997</v>
      </c>
      <c r="D1040" s="2">
        <f>BILANCA!E35</f>
        <v>2555.4900000000016</v>
      </c>
      <c r="E1040" s="2">
        <v>0</v>
      </c>
      <c r="F1040" s="2">
        <v>0</v>
      </c>
      <c r="G1040" s="3">
        <f t="shared" si="38"/>
        <v>229.90650000000005</v>
      </c>
      <c r="H1040" s="3">
        <f t="shared" si="35"/>
        <v>0.92000000000189175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24482.3</v>
      </c>
      <c r="D1041" s="2">
        <f>BILANCA!E36</f>
        <v>25371.08</v>
      </c>
      <c r="E1041" s="2">
        <v>0</v>
      </c>
      <c r="F1041" s="2">
        <v>0</v>
      </c>
      <c r="G1041" s="3">
        <f t="shared" si="38"/>
        <v>2331.9582600000003</v>
      </c>
      <c r="H1041" s="3">
        <f t="shared" si="35"/>
        <v>0.38000000000101863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21929.73</v>
      </c>
      <c r="D1045" s="2">
        <f>BILANCA!E40</f>
        <v>22815.59</v>
      </c>
      <c r="E1045" s="2">
        <v>0</v>
      </c>
      <c r="F1045" s="2">
        <v>0</v>
      </c>
      <c r="G1045" s="3">
        <f t="shared" si="38"/>
        <v>2364.6318500000002</v>
      </c>
      <c r="H1045" s="3">
        <f t="shared" si="35"/>
        <v>0.68000000000029104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27387.56</v>
      </c>
      <c r="D1059" s="2">
        <f>BILANCA!E54</f>
        <v>28426.560000000001</v>
      </c>
      <c r="E1059" s="2">
        <v>0</v>
      </c>
      <c r="F1059" s="2">
        <v>0</v>
      </c>
      <c r="G1059" s="3">
        <f t="shared" si="38"/>
        <v>4127.7933200000007</v>
      </c>
      <c r="H1059" s="3">
        <f t="shared" si="35"/>
        <v>0.87999999999738066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27387.56</v>
      </c>
      <c r="D1060" s="2">
        <f>BILANCA!E55</f>
        <v>28426.560000000001</v>
      </c>
      <c r="E1060" s="2">
        <v>0</v>
      </c>
      <c r="F1060" s="2">
        <v>0</v>
      </c>
      <c r="G1060" s="3">
        <f t="shared" si="38"/>
        <v>4212.0340000000006</v>
      </c>
      <c r="H1060" s="3">
        <f t="shared" si="35"/>
        <v>0.87999999999738066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252736.47999999998</v>
      </c>
      <c r="D1074" s="2">
        <f>BILANCA!E69</f>
        <v>261551.16</v>
      </c>
      <c r="E1074" s="2">
        <v>0</v>
      </c>
      <c r="F1074" s="2">
        <v>0</v>
      </c>
      <c r="G1074" s="3">
        <f t="shared" si="38"/>
        <v>49653.683199999999</v>
      </c>
      <c r="H1074" s="3">
        <f t="shared" si="35"/>
        <v>0.63999999998486601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2806.97</v>
      </c>
      <c r="D1087" s="2">
        <f>BILANCA!E82</f>
        <v>4687.66</v>
      </c>
      <c r="E1087" s="2">
        <v>0</v>
      </c>
      <c r="F1087" s="2">
        <v>0</v>
      </c>
      <c r="G1087" s="3">
        <f t="shared" si="38"/>
        <v>938.03632999999991</v>
      </c>
      <c r="H1087" s="3">
        <f t="shared" si="35"/>
        <v>0.37000000000034561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2806.97</v>
      </c>
      <c r="D1092" s="2">
        <f>BILANCA!E87</f>
        <v>4687.66</v>
      </c>
      <c r="E1092" s="2">
        <v>0</v>
      </c>
      <c r="F1092" s="2">
        <v>0</v>
      </c>
      <c r="G1092" s="3">
        <f t="shared" si="38"/>
        <v>998.94777999999997</v>
      </c>
      <c r="H1092" s="3">
        <f t="shared" si="35"/>
        <v>0.37000000000034561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98790.67</v>
      </c>
      <c r="D1152" s="2">
        <f>BILANCA!E147</f>
        <v>256863.5</v>
      </c>
      <c r="E1152" s="2">
        <v>0</v>
      </c>
      <c r="F1152" s="2">
        <v>0</v>
      </c>
      <c r="G1152" s="3">
        <f t="shared" si="38"/>
        <v>86977.509139999995</v>
      </c>
      <c r="H1152" s="3">
        <f t="shared" si="41"/>
        <v>0.83000000000174623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216415.19</v>
      </c>
      <c r="E1155" s="2">
        <v>0</v>
      </c>
      <c r="F1155" s="2">
        <v>0</v>
      </c>
      <c r="G1155" s="3">
        <f t="shared" si="38"/>
        <v>62760.405099999996</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161326.24</v>
      </c>
      <c r="E1161" s="2">
        <v>0</v>
      </c>
      <c r="F1161" s="2">
        <v>0</v>
      </c>
      <c r="G1161" s="3">
        <f t="shared" si="38"/>
        <v>48720.524479999993</v>
      </c>
      <c r="H1161" s="3">
        <f t="shared" si="41"/>
        <v>0.23999999999068677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55088.95</v>
      </c>
      <c r="E1163" s="2">
        <v>0</v>
      </c>
      <c r="F1163" s="2">
        <v>0</v>
      </c>
      <c r="G1163" s="3">
        <f t="shared" si="38"/>
        <v>16857.218699999998</v>
      </c>
      <c r="H1163" s="3">
        <f t="shared" si="41"/>
        <v>5.0000000002910383E-2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98790.67</v>
      </c>
      <c r="D1167" s="2">
        <f>BILANCA!E162</f>
        <v>40448.31</v>
      </c>
      <c r="E1167" s="2">
        <v>0</v>
      </c>
      <c r="F1167" s="2">
        <v>0</v>
      </c>
      <c r="G1167" s="3">
        <f t="shared" si="38"/>
        <v>28210.90453</v>
      </c>
      <c r="H1167" s="3">
        <f t="shared" si="41"/>
        <v>0.63999999999941792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360.23</v>
      </c>
      <c r="D1170" s="2">
        <f>BILANCA!E165</f>
        <v>0</v>
      </c>
      <c r="E1170" s="2">
        <v>0</v>
      </c>
      <c r="F1170" s="2">
        <v>0</v>
      </c>
      <c r="G1170" s="3">
        <f t="shared" si="38"/>
        <v>57.636800000000001</v>
      </c>
      <c r="H1170" s="3">
        <f t="shared" si="41"/>
        <v>0.23000000000001819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360.23</v>
      </c>
      <c r="D1172" s="2">
        <f>BILANCA!E167</f>
        <v>0</v>
      </c>
      <c r="E1172" s="2">
        <v>0</v>
      </c>
      <c r="F1172" s="2">
        <v>0</v>
      </c>
      <c r="G1172" s="3">
        <f t="shared" si="38"/>
        <v>58.357260000000004</v>
      </c>
      <c r="H1172" s="3">
        <f t="shared" si="41"/>
        <v>0.23000000000001819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150778.60999999999</v>
      </c>
      <c r="D1176" s="2">
        <f>BILANCA!E171</f>
        <v>0</v>
      </c>
      <c r="E1176" s="2">
        <v>0</v>
      </c>
      <c r="F1176" s="2">
        <v>0</v>
      </c>
      <c r="G1176" s="3">
        <f t="shared" si="38"/>
        <v>25029.249260000001</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150778.60999999999</v>
      </c>
      <c r="D1179" s="2">
        <f>BILANCA!E174</f>
        <v>0</v>
      </c>
      <c r="E1179" s="2">
        <v>0</v>
      </c>
      <c r="F1179" s="2">
        <v>0</v>
      </c>
      <c r="G1179" s="3">
        <f t="shared" si="38"/>
        <v>25481.58509</v>
      </c>
      <c r="H1179" s="3">
        <f t="shared" si="41"/>
        <v>0.39000000001396984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1575438.78</v>
      </c>
      <c r="D1180" s="2">
        <f>BILANCA!E176</f>
        <v>1544388.4500000002</v>
      </c>
      <c r="E1180" s="2">
        <v>0</v>
      </c>
      <c r="F1180" s="2">
        <v>0</v>
      </c>
      <c r="G1180" s="3">
        <f t="shared" si="38"/>
        <v>792916.66560000018</v>
      </c>
      <c r="H1180" s="3">
        <f t="shared" si="41"/>
        <v>0.67000000015832484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168005.88999999998</v>
      </c>
      <c r="D1181" s="2">
        <f>BILANCA!E177</f>
        <v>234586.61</v>
      </c>
      <c r="E1181" s="2">
        <v>0</v>
      </c>
      <c r="F1181" s="2">
        <v>0</v>
      </c>
      <c r="G1181" s="3">
        <f t="shared" si="38"/>
        <v>108957.62781000001</v>
      </c>
      <c r="H1181" s="3">
        <f t="shared" si="41"/>
        <v>0.50000000002910383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166234.15</v>
      </c>
      <c r="D1182" s="2">
        <f>BILANCA!E178</f>
        <v>181698.11</v>
      </c>
      <c r="E1182" s="2">
        <v>0</v>
      </c>
      <c r="F1182" s="2">
        <v>0</v>
      </c>
      <c r="G1182" s="3">
        <f t="shared" si="38"/>
        <v>91096.423639999994</v>
      </c>
      <c r="H1182" s="3">
        <f t="shared" si="41"/>
        <v>0.2599999999802094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156570.46</v>
      </c>
      <c r="D1183" s="2">
        <f>BILANCA!E179</f>
        <v>167687.78</v>
      </c>
      <c r="E1183" s="2">
        <v>0</v>
      </c>
      <c r="F1183" s="2">
        <v>0</v>
      </c>
      <c r="G1183" s="3">
        <f t="shared" si="38"/>
        <v>85106.661460000003</v>
      </c>
      <c r="H1183" s="3">
        <f t="shared" si="41"/>
        <v>0.67999999999301508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9663.69</v>
      </c>
      <c r="D1184" s="2">
        <f>BILANCA!E180</f>
        <v>14010.33</v>
      </c>
      <c r="E1184" s="2">
        <v>0</v>
      </c>
      <c r="F1184" s="2">
        <v>0</v>
      </c>
      <c r="G1184" s="3">
        <f t="shared" si="38"/>
        <v>6557.0769</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2193</v>
      </c>
      <c r="E1201" s="2">
        <v>0</v>
      </c>
      <c r="F1201" s="2">
        <v>0</v>
      </c>
      <c r="G1201" s="3">
        <f t="shared" si="38"/>
        <v>837.726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2193</v>
      </c>
      <c r="E1203" s="2">
        <v>0</v>
      </c>
      <c r="F1203" s="2">
        <v>0</v>
      </c>
      <c r="G1203" s="3">
        <f t="shared" si="44"/>
        <v>846.49800000000005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1771.74</v>
      </c>
      <c r="D1251" s="2">
        <f>BILANCA!E247</f>
        <v>50695.5</v>
      </c>
      <c r="E1251" s="2">
        <v>0</v>
      </c>
      <c r="F1251" s="2">
        <v>0</v>
      </c>
      <c r="G1251" s="3">
        <f>B1251/1000*C1251+B1251/500*D1251</f>
        <v>24862.22034</v>
      </c>
      <c r="H1251" s="3">
        <f>ABS(C1251-ROUND(C1251,0))+ABS(D1251-ROUND(D1251,0))</f>
        <v>0.75999999999999091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1407432.8900000001</v>
      </c>
      <c r="D1255" s="2">
        <f>BILANCA!E251</f>
        <v>1309801.8400000001</v>
      </c>
      <c r="E1255" s="2">
        <v>0</v>
      </c>
      <c r="F1255" s="2">
        <v>0</v>
      </c>
      <c r="G1255" s="3">
        <f t="shared" si="38"/>
        <v>986623.95965000009</v>
      </c>
      <c r="H1255" s="3">
        <f t="shared" si="41"/>
        <v>0.26999999978579581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1322702.3</v>
      </c>
      <c r="D1256" s="2">
        <f>BILANCA!E252</f>
        <v>1282837.29</v>
      </c>
      <c r="E1256" s="2">
        <v>0</v>
      </c>
      <c r="F1256" s="2">
        <v>0</v>
      </c>
      <c r="G1256" s="3">
        <f t="shared" si="38"/>
        <v>956540.71247999999</v>
      </c>
      <c r="H1256" s="3">
        <f t="shared" si="41"/>
        <v>0.59000000008381903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1322702.3</v>
      </c>
      <c r="D1257" s="2">
        <f>BILANCA!E253</f>
        <v>1282837.29</v>
      </c>
      <c r="E1257" s="2">
        <v>0</v>
      </c>
      <c r="F1257" s="2">
        <v>0</v>
      </c>
      <c r="G1257" s="3">
        <f t="shared" si="38"/>
        <v>960429.0893600001</v>
      </c>
      <c r="H1257" s="3">
        <f t="shared" si="41"/>
        <v>0.59000000008381903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84370.36</v>
      </c>
      <c r="D1259" s="2">
        <f>BILANCA!E255</f>
        <v>-189450.63999999998</v>
      </c>
      <c r="E1259" s="2">
        <v>0</v>
      </c>
      <c r="F1259" s="2">
        <v>0</v>
      </c>
      <c r="G1259" s="3">
        <f t="shared" si="38"/>
        <v>-73338.199079999991</v>
      </c>
      <c r="H1259" s="3">
        <f t="shared" si="41"/>
        <v>0.72000000001571607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203455.35</v>
      </c>
      <c r="D1260" s="2">
        <f>BILANCA!E256</f>
        <v>0</v>
      </c>
      <c r="E1260" s="2">
        <v>0</v>
      </c>
      <c r="F1260" s="2">
        <v>0</v>
      </c>
      <c r="G1260" s="3">
        <f t="shared" si="38"/>
        <v>50863.837500000001</v>
      </c>
      <c r="H1260" s="3">
        <f t="shared" si="41"/>
        <v>0.35000000000582077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203455.35</v>
      </c>
      <c r="D1261" s="2">
        <f>BILANCA!E257</f>
        <v>0</v>
      </c>
      <c r="E1261" s="2">
        <v>0</v>
      </c>
      <c r="F1261" s="2">
        <v>0</v>
      </c>
      <c r="G1261" s="3">
        <f t="shared" si="38"/>
        <v>51067.292850000005</v>
      </c>
      <c r="H1261" s="3">
        <f t="shared" si="41"/>
        <v>0.35000000000582077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119084.99</v>
      </c>
      <c r="D1264" s="2">
        <f>BILANCA!E260</f>
        <v>189450.63999999998</v>
      </c>
      <c r="E1264" s="2">
        <v>0</v>
      </c>
      <c r="F1264" s="2">
        <v>0</v>
      </c>
      <c r="G1264" s="3">
        <f t="shared" si="38"/>
        <v>126488.51258000001</v>
      </c>
      <c r="H1264" s="3">
        <f t="shared" si="41"/>
        <v>0.3700000000098953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65181.96</v>
      </c>
      <c r="E1265" s="2">
        <v>0</v>
      </c>
      <c r="F1265" s="2">
        <v>0</v>
      </c>
      <c r="G1265" s="3">
        <f t="shared" si="38"/>
        <v>33242.799599999998</v>
      </c>
      <c r="H1265" s="3">
        <f t="shared" si="41"/>
        <v>4.0000000000873115E-2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119084.99</v>
      </c>
      <c r="D1266" s="2">
        <f>BILANCA!E262</f>
        <v>124268.68</v>
      </c>
      <c r="E1266" s="2">
        <v>0</v>
      </c>
      <c r="F1266" s="2">
        <v>0</v>
      </c>
      <c r="G1266" s="3">
        <f t="shared" si="38"/>
        <v>94111.321599999996</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216415.19</v>
      </c>
      <c r="E1278" s="2">
        <v>0</v>
      </c>
      <c r="F1278" s="2">
        <v>0</v>
      </c>
      <c r="G1278" s="3">
        <f t="shared" si="38"/>
        <v>115998.54184000001</v>
      </c>
      <c r="H1278" s="3">
        <f t="shared" si="41"/>
        <v>0.19000000000232831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216415.19</v>
      </c>
      <c r="E1281" s="2">
        <v>0</v>
      </c>
      <c r="F1281" s="2">
        <v>0</v>
      </c>
      <c r="G1281" s="3">
        <f t="shared" si="48"/>
        <v>117297.03298</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161326.24</v>
      </c>
      <c r="E1287" s="2">
        <v>0</v>
      </c>
      <c r="F1287" s="2">
        <v>0</v>
      </c>
      <c r="G1287" s="3">
        <f t="shared" si="48"/>
        <v>89374.736960000009</v>
      </c>
      <c r="H1287" s="3">
        <f t="shared" si="49"/>
        <v>0.23999999999068677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55088.95</v>
      </c>
      <c r="E1289" s="2">
        <v>0</v>
      </c>
      <c r="F1289" s="2">
        <v>0</v>
      </c>
      <c r="G1289" s="3">
        <f t="shared" si="48"/>
        <v>30739.634100000003</v>
      </c>
      <c r="H1289" s="3">
        <f t="shared" si="49"/>
        <v>5.0000000002910383E-2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360.23</v>
      </c>
      <c r="D1295" s="2">
        <f>BILANCA!E291</f>
        <v>0</v>
      </c>
      <c r="E1295" s="2">
        <v>0</v>
      </c>
      <c r="F1295" s="2">
        <v>0</v>
      </c>
      <c r="G1295" s="3">
        <f t="shared" si="38"/>
        <v>102.66555</v>
      </c>
      <c r="H1295" s="3">
        <f t="shared" si="41"/>
        <v>0.23000000000001819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360.23</v>
      </c>
      <c r="D1297" s="2">
        <f>BILANCA!E293</f>
        <v>0</v>
      </c>
      <c r="E1297" s="2">
        <v>0</v>
      </c>
      <c r="F1297" s="2">
        <v>0</v>
      </c>
      <c r="G1297" s="3">
        <f t="shared" si="50"/>
        <v>103.38601</v>
      </c>
      <c r="H1297" s="3">
        <f t="shared" si="51"/>
        <v>0.23000000000001819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5474.82</v>
      </c>
      <c r="D1301" s="2">
        <f>BILANCA!E297</f>
        <v>66099.820000000007</v>
      </c>
      <c r="E1301" s="2">
        <v>0</v>
      </c>
      <c r="F1301" s="2">
        <v>0</v>
      </c>
      <c r="G1301" s="3">
        <f t="shared" si="38"/>
        <v>40063.26786</v>
      </c>
      <c r="H1301" s="3">
        <f t="shared" si="41"/>
        <v>0.35999999999330612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5474.82</v>
      </c>
      <c r="D1302" s="2">
        <f>BILANCA!E298</f>
        <v>66099.820000000007</v>
      </c>
      <c r="E1302" s="2">
        <v>0</v>
      </c>
      <c r="F1302" s="2">
        <v>0</v>
      </c>
      <c r="G1302" s="3">
        <f t="shared" si="38"/>
        <v>40200.942320000002</v>
      </c>
      <c r="H1302" s="3">
        <f t="shared" si="41"/>
        <v>0.35999999999330612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98790.67</v>
      </c>
      <c r="D1306" s="2">
        <f>BILANCA!E303</f>
        <v>256863.5</v>
      </c>
      <c r="E1306" s="2">
        <v>0</v>
      </c>
      <c r="F1306" s="2">
        <v>0</v>
      </c>
      <c r="G1306" s="3">
        <f t="shared" si="38"/>
        <v>181305.23031999997</v>
      </c>
      <c r="H1306" s="3">
        <f t="shared" si="41"/>
        <v>0.83000000000174623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360.23</v>
      </c>
      <c r="D1309" s="2">
        <f>BILANCA!E306</f>
        <v>0</v>
      </c>
      <c r="E1309" s="2">
        <v>0</v>
      </c>
      <c r="F1309" s="2">
        <v>0</v>
      </c>
      <c r="G1309" s="3">
        <f t="shared" si="52"/>
        <v>107.70877</v>
      </c>
      <c r="H1309" s="3">
        <f t="shared" si="41"/>
        <v>0.23000000000001819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2582.59</v>
      </c>
      <c r="D1311" s="2">
        <f>BILANCA!E308</f>
        <v>4363.91</v>
      </c>
      <c r="E1311" s="2">
        <v>0</v>
      </c>
      <c r="F1311" s="2">
        <v>0</v>
      </c>
      <c r="G1311" s="3">
        <f t="shared" si="52"/>
        <v>3404.4334099999996</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224.38</v>
      </c>
      <c r="D1314" s="2">
        <f>BILANCA!E311</f>
        <v>323.75</v>
      </c>
      <c r="E1314" s="2">
        <v>0</v>
      </c>
      <c r="F1314" s="2">
        <v>0</v>
      </c>
      <c r="G1314" s="3">
        <f t="shared" si="52"/>
        <v>265.05151999999998</v>
      </c>
      <c r="H1314" s="3">
        <f t="shared" si="41"/>
        <v>0.62999999999999545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98790.67</v>
      </c>
      <c r="D1338" s="2">
        <f>BILANCA!E335</f>
        <v>40448.31</v>
      </c>
      <c r="E1338" s="2">
        <v>0</v>
      </c>
      <c r="F1338" s="2">
        <v>0</v>
      </c>
      <c r="G1338" s="3">
        <f t="shared" si="52"/>
        <v>58937.431120000001</v>
      </c>
      <c r="H1338" s="3">
        <f t="shared" si="41"/>
        <v>0.63999999999941792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166234.15</v>
      </c>
      <c r="D1340" s="2">
        <f>BILANCA!E337</f>
        <v>181698.11</v>
      </c>
      <c r="E1340" s="2">
        <v>0</v>
      </c>
      <c r="F1340" s="2">
        <v>0</v>
      </c>
      <c r="G1340" s="3">
        <f t="shared" si="52"/>
        <v>174778.0221</v>
      </c>
      <c r="H1340" s="3">
        <f t="shared" si="41"/>
        <v>0.2599999999802094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2193</v>
      </c>
      <c r="E1342" s="2">
        <v>0</v>
      </c>
      <c r="F1342" s="2">
        <v>0</v>
      </c>
      <c r="G1342" s="3">
        <f t="shared" si="52"/>
        <v>1456.152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48364</v>
      </c>
      <c r="E1374" s="2">
        <v>0</v>
      </c>
      <c r="F1374" s="2">
        <v>0</v>
      </c>
      <c r="G1374" s="3">
        <f t="shared" si="59"/>
        <v>35208.991999999998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1771.74</v>
      </c>
      <c r="D1383" s="2">
        <f>BILANCA!E380</f>
        <v>2331.5</v>
      </c>
      <c r="E1383" s="2">
        <v>0</v>
      </c>
      <c r="F1383" s="2">
        <v>0</v>
      </c>
      <c r="G1383" s="3">
        <f t="shared" si="59"/>
        <v>2400.1580199999999</v>
      </c>
      <c r="H1383" s="3">
        <f t="shared" si="60"/>
        <v>0.75999999999999091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48364</v>
      </c>
      <c r="D1387" s="2">
        <f>BILANCA!E384</f>
        <v>0</v>
      </c>
      <c r="E1387" s="2">
        <v>0</v>
      </c>
      <c r="F1387" s="2">
        <v>0</v>
      </c>
      <c r="G1387" s="3">
        <f t="shared" si="59"/>
        <v>18233.227999999999</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5474.82</v>
      </c>
      <c r="D1395" s="2">
        <f>BILANCA!E392</f>
        <v>5474.82</v>
      </c>
      <c r="E1395" s="2">
        <v>0</v>
      </c>
      <c r="F1395" s="2">
        <v>0</v>
      </c>
      <c r="G1395" s="3">
        <f t="shared" si="61"/>
        <v>6323.4170999999997</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60625</v>
      </c>
      <c r="E1399" s="2">
        <v>0</v>
      </c>
      <c r="F1399" s="2">
        <v>0</v>
      </c>
      <c r="G1399" s="3">
        <f t="shared" si="61"/>
        <v>47166.25</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2018417.98</v>
      </c>
      <c r="D1510" s="2">
        <f>'RAS-funkcijski'!E114</f>
        <v>2329953.46</v>
      </c>
      <c r="E1510" s="2">
        <v>0</v>
      </c>
      <c r="F1510" s="2">
        <v>0</v>
      </c>
      <c r="G1510" s="3">
        <f t="shared" si="52"/>
        <v>734615.73900000006</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2018417.98</v>
      </c>
      <c r="D1514" s="2">
        <f>'RAS-funkcijski'!E118</f>
        <v>2329953.46</v>
      </c>
      <c r="E1514" s="2">
        <v>0</v>
      </c>
      <c r="F1514" s="2">
        <v>0</v>
      </c>
      <c r="G1514" s="3">
        <f t="shared" si="52"/>
        <v>761329.03859999997</v>
      </c>
      <c r="H1514" s="3">
        <f t="shared" si="63"/>
        <v>0.47999999998137355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2018417.98</v>
      </c>
      <c r="D1516" s="2">
        <f>'RAS-funkcijski'!E120</f>
        <v>2329953.46</v>
      </c>
      <c r="E1516" s="2">
        <v>0</v>
      </c>
      <c r="F1516" s="2">
        <v>0</v>
      </c>
      <c r="G1516" s="3">
        <f t="shared" si="52"/>
        <v>774685.6884000001</v>
      </c>
      <c r="H1516" s="3">
        <f t="shared" si="63"/>
        <v>0.47999999998137355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2018417.98</v>
      </c>
      <c r="D1537" s="14">
        <f>'RAS-funkcijski'!E141</f>
        <v>2329953.46</v>
      </c>
      <c r="E1537" s="14">
        <v>0</v>
      </c>
      <c r="F1537" s="14">
        <v>0</v>
      </c>
      <c r="G1537" s="15">
        <f t="shared" si="52"/>
        <v>914930.51130000013</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46295.91</v>
      </c>
      <c r="E1538" s="7">
        <v>0</v>
      </c>
      <c r="F1538" s="7">
        <v>0</v>
      </c>
      <c r="G1538" s="8">
        <f t="shared" si="52"/>
        <v>92.591820000000013</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46295.91</v>
      </c>
      <c r="E1539" s="2">
        <v>0</v>
      </c>
      <c r="F1539" s="2">
        <v>0</v>
      </c>
      <c r="G1539" s="3">
        <f t="shared" si="52"/>
        <v>185.18364000000003</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46295.91</v>
      </c>
      <c r="E1540" s="2">
        <v>0</v>
      </c>
      <c r="F1540" s="2">
        <v>0</v>
      </c>
      <c r="G1540" s="3">
        <f t="shared" si="52"/>
        <v>277.77546000000001</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46295.91</v>
      </c>
      <c r="E1542" s="2">
        <v>0</v>
      </c>
      <c r="F1542" s="2">
        <v>0</v>
      </c>
      <c r="G1542" s="3">
        <f t="shared" si="52"/>
        <v>462.95910000000003</v>
      </c>
      <c r="H1542" s="3">
        <f t="shared" si="63"/>
        <v>8.999999999650754E-2</v>
      </c>
      <c r="I1542" s="11">
        <f t="shared" si="64"/>
        <v>41.66631899838314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168005.89</v>
      </c>
      <c r="D1582" s="7"/>
      <c r="E1582" s="7">
        <v>0</v>
      </c>
      <c r="F1582" s="7">
        <v>0</v>
      </c>
      <c r="G1582" s="8">
        <f t="shared" ref="G1582:G1686" si="70">B1582/1000*C1582</f>
        <v>168.00589000000002</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2394251.1599999997</v>
      </c>
      <c r="D1583" s="2">
        <v>0</v>
      </c>
      <c r="E1583" s="2">
        <v>0</v>
      </c>
      <c r="F1583" s="2">
        <v>0</v>
      </c>
      <c r="G1583" s="3">
        <f t="shared" si="70"/>
        <v>4788.5023199999996</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56202.59</v>
      </c>
      <c r="D1584" s="2">
        <v>0</v>
      </c>
      <c r="E1584" s="2">
        <v>0</v>
      </c>
      <c r="F1584" s="2">
        <v>0</v>
      </c>
      <c r="G1584" s="3">
        <f t="shared" si="70"/>
        <v>168.60776999999999</v>
      </c>
      <c r="H1584" s="3">
        <f t="shared" si="71"/>
        <v>0.41000000000349246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2294296.4</v>
      </c>
      <c r="D1585" s="2">
        <v>0</v>
      </c>
      <c r="E1585" s="2">
        <v>0</v>
      </c>
      <c r="F1585" s="2">
        <v>0</v>
      </c>
      <c r="G1585" s="3">
        <f t="shared" si="70"/>
        <v>9177.1856000000007</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1953609.12</v>
      </c>
      <c r="D1586" s="2">
        <v>0</v>
      </c>
      <c r="E1586" s="2">
        <v>0</v>
      </c>
      <c r="F1586" s="2">
        <v>0</v>
      </c>
      <c r="G1586" s="3">
        <f t="shared" si="70"/>
        <v>9768.0456000000013</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336446.09</v>
      </c>
      <c r="D1587" s="2">
        <v>0</v>
      </c>
      <c r="E1587" s="2">
        <v>0</v>
      </c>
      <c r="F1587" s="2">
        <v>0</v>
      </c>
      <c r="G1587" s="3">
        <f t="shared" si="70"/>
        <v>2018.6765400000002</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4241.1899999999996</v>
      </c>
      <c r="D1593" s="2">
        <v>0</v>
      </c>
      <c r="E1593" s="2">
        <v>0</v>
      </c>
      <c r="F1593" s="2">
        <v>0</v>
      </c>
      <c r="G1593" s="3">
        <f t="shared" si="70"/>
        <v>50.894279999999995</v>
      </c>
      <c r="H1593" s="3">
        <f t="shared" si="71"/>
        <v>0.18999999999959982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5246.41</v>
      </c>
      <c r="D1594" s="2">
        <v>0</v>
      </c>
      <c r="E1594" s="2">
        <v>0</v>
      </c>
      <c r="F1594" s="2">
        <v>0</v>
      </c>
      <c r="G1594" s="3">
        <f t="shared" si="70"/>
        <v>68.203329999999994</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38505.760000000002</v>
      </c>
      <c r="D1601" s="2">
        <v>0</v>
      </c>
      <c r="E1601" s="2">
        <v>0</v>
      </c>
      <c r="F1601" s="2">
        <v>0</v>
      </c>
      <c r="G1601" s="3">
        <f>B1601/1000*C1601</f>
        <v>770.11520000000007</v>
      </c>
      <c r="H1601" s="3">
        <f>ABS(C1601-ROUND(C1601,0))</f>
        <v>0.23999999999796273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2327670.44</v>
      </c>
      <c r="D1602" s="2">
        <v>0</v>
      </c>
      <c r="E1602" s="2">
        <v>0</v>
      </c>
      <c r="F1602" s="2">
        <v>0</v>
      </c>
      <c r="G1602" s="3">
        <f t="shared" si="70"/>
        <v>48881.079239999999</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7278.83</v>
      </c>
      <c r="D1603" s="2">
        <v>0</v>
      </c>
      <c r="E1603" s="2">
        <v>0</v>
      </c>
      <c r="F1603" s="2">
        <v>0</v>
      </c>
      <c r="G1603" s="3">
        <f t="shared" si="70"/>
        <v>160.13425999999998</v>
      </c>
      <c r="H1603" s="3">
        <f t="shared" si="71"/>
        <v>0.17000000000007276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2278832.44</v>
      </c>
      <c r="D1604" s="2">
        <v>0</v>
      </c>
      <c r="E1604" s="2">
        <v>0</v>
      </c>
      <c r="F1604" s="2">
        <v>0</v>
      </c>
      <c r="G1604" s="3">
        <f t="shared" si="70"/>
        <v>52413.146119999998</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1942491.8</v>
      </c>
      <c r="D1605" s="2">
        <v>0</v>
      </c>
      <c r="E1605" s="2">
        <v>0</v>
      </c>
      <c r="F1605" s="2">
        <v>0</v>
      </c>
      <c r="G1605" s="3">
        <f t="shared" si="70"/>
        <v>46619.803200000002</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332099.45</v>
      </c>
      <c r="D1606" s="2">
        <v>0</v>
      </c>
      <c r="E1606" s="2">
        <v>0</v>
      </c>
      <c r="F1606" s="2">
        <v>0</v>
      </c>
      <c r="G1606" s="3">
        <f t="shared" si="70"/>
        <v>8302.4862499999999</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4241.1899999999996</v>
      </c>
      <c r="D1612" s="2">
        <v>0</v>
      </c>
      <c r="E1612" s="2">
        <v>0</v>
      </c>
      <c r="F1612" s="2">
        <v>0</v>
      </c>
      <c r="G1612" s="3">
        <f t="shared" si="70"/>
        <v>131.47689</v>
      </c>
      <c r="H1612" s="3">
        <f t="shared" si="71"/>
        <v>0.18999999999959982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3053.41</v>
      </c>
      <c r="D1613" s="2">
        <v>0</v>
      </c>
      <c r="E1613" s="2">
        <v>0</v>
      </c>
      <c r="F1613" s="2">
        <v>0</v>
      </c>
      <c r="G1613" s="3">
        <f t="shared" si="70"/>
        <v>97.709119999999999</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38505.760000000002</v>
      </c>
      <c r="D1620" s="2">
        <v>0</v>
      </c>
      <c r="E1620" s="2">
        <v>0</v>
      </c>
      <c r="F1620" s="2">
        <v>0</v>
      </c>
      <c r="G1620" s="3">
        <f>B1620/1000*C1620</f>
        <v>1501.7246400000001</v>
      </c>
      <c r="H1620" s="3">
        <f>ABS(C1620-ROUND(C1620,0))</f>
        <v>0.23999999999796273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234586.60999999987</v>
      </c>
      <c r="D1621" s="2">
        <v>0</v>
      </c>
      <c r="E1621" s="2">
        <v>0</v>
      </c>
      <c r="F1621" s="2">
        <v>0</v>
      </c>
      <c r="G1621" s="3">
        <f t="shared" si="70"/>
        <v>9383.4643999999953</v>
      </c>
      <c r="H1621" s="3">
        <f t="shared" si="71"/>
        <v>0.39000000013038516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234586.61</v>
      </c>
      <c r="D1681" s="2">
        <v>0</v>
      </c>
      <c r="E1681" s="2">
        <v>0</v>
      </c>
      <c r="F1681" s="2">
        <v>0</v>
      </c>
      <c r="G1681" s="3">
        <f t="shared" si="70"/>
        <v>23458.661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50695.5</v>
      </c>
      <c r="D1682" s="2">
        <v>0</v>
      </c>
      <c r="E1682" s="2">
        <v>0</v>
      </c>
      <c r="F1682" s="2">
        <v>0</v>
      </c>
      <c r="G1682" s="3">
        <f t="shared" si="70"/>
        <v>5120.2455</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181698.11</v>
      </c>
      <c r="D1683" s="2">
        <v>0</v>
      </c>
      <c r="E1683" s="2">
        <v>0</v>
      </c>
      <c r="F1683" s="2">
        <v>0</v>
      </c>
      <c r="G1683" s="3">
        <f t="shared" si="70"/>
        <v>18533.207219999997</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2193</v>
      </c>
      <c r="D1684" s="2">
        <v>0</v>
      </c>
      <c r="E1684" s="2">
        <v>0</v>
      </c>
      <c r="F1684" s="2">
        <v>0</v>
      </c>
      <c r="G1684" s="3">
        <f t="shared" si="70"/>
        <v>225.87899999999999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17968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2070754.3599999999</v>
      </c>
      <c r="I17" s="275">
        <f>'PR-RAS'!E6</f>
        <v>2104136.25</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1942406.75</v>
      </c>
      <c r="I18" s="275">
        <f>'PR-RAS'!E152</f>
        <v>2323522.5600000001</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84370.359999999884</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189450.64</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1322702.2999999998</v>
      </c>
      <c r="I22" s="275">
        <f>BILANCA!E7</f>
        <v>1282837.29</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252736.47999999998</v>
      </c>
      <c r="I23" s="275">
        <f>BILANCA!E69</f>
        <v>261551.16</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168005.88999999998</v>
      </c>
      <c r="I24" s="275">
        <f>BILANCA!E177</f>
        <v>234586.61</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1407432.8900000001</v>
      </c>
      <c r="I25" s="275">
        <f>BILANCA!E251</f>
        <v>1309801.8400000001</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2018417.98</v>
      </c>
      <c r="I30" s="275">
        <f>'RAS-funkcijski'!E114</f>
        <v>2329953.46</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2018417.98</v>
      </c>
      <c r="I31" s="275">
        <f>'RAS-funkcijski'!E141</f>
        <v>2329953.46</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46295.91</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168005.89</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234586.60999999987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234586.61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29" zoomScaleNormal="100" workbookViewId="0">
      <selection activeCell="J424" sqref="J42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2070754.3599999999</v>
      </c>
      <c r="E6" s="60">
        <f>E7+E43+E49+E82+E106+E125+E134+E140</f>
        <v>2104136.25</v>
      </c>
      <c r="F6" s="45">
        <f t="shared" ref="F6:F132" si="0">IF(D6&lt;&gt;0,IF(E6/D6&gt;=100,"&gt;&gt;100",E6/D6*100),"-")</f>
        <v>101.61206421412534</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1838065.48</v>
      </c>
      <c r="E49" s="60">
        <f>E50+E53+E58+E61+E64+E68+E71+E74+E77</f>
        <v>1901008.68</v>
      </c>
      <c r="F49" s="45">
        <f t="shared" si="0"/>
        <v>103.42442642467775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1781403.88</v>
      </c>
      <c r="E68" s="60">
        <f t="shared" si="11"/>
        <v>1901008.68</v>
      </c>
      <c r="F68" s="45">
        <f t="shared" si="0"/>
        <v>106.71407541786651</v>
      </c>
    </row>
    <row r="69" spans="1:6" ht="12.75" customHeight="1" x14ac:dyDescent="0.25">
      <c r="A69" s="63" t="s">
        <v>141</v>
      </c>
      <c r="B69" s="64" t="s">
        <v>142</v>
      </c>
      <c r="C69" s="247" t="s">
        <v>141</v>
      </c>
      <c r="D69" s="194">
        <v>1770803.88</v>
      </c>
      <c r="E69" s="194">
        <v>1900468.68</v>
      </c>
      <c r="F69" s="45">
        <f t="shared" si="0"/>
        <v>107.3223693185041</v>
      </c>
    </row>
    <row r="70" spans="1:6" ht="12" x14ac:dyDescent="0.25">
      <c r="A70" s="63" t="s">
        <v>143</v>
      </c>
      <c r="B70" s="64" t="s">
        <v>144</v>
      </c>
      <c r="C70" s="247" t="s">
        <v>143</v>
      </c>
      <c r="D70" s="194">
        <v>10600</v>
      </c>
      <c r="E70" s="194">
        <v>540</v>
      </c>
      <c r="F70" s="45">
        <f t="shared" si="0"/>
        <v>5.0943396226415096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56661.599999999999</v>
      </c>
      <c r="E74" s="60">
        <f t="shared" si="13"/>
        <v>0</v>
      </c>
      <c r="F74" s="45">
        <f t="shared" si="0"/>
        <v>0</v>
      </c>
    </row>
    <row r="75" spans="1:6" ht="12.75" customHeight="1" x14ac:dyDescent="0.25">
      <c r="A75" s="63" t="s">
        <v>153</v>
      </c>
      <c r="B75" s="65" t="s">
        <v>154</v>
      </c>
      <c r="C75" s="247" t="s">
        <v>153</v>
      </c>
      <c r="D75" s="194">
        <v>56661.599999999999</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21929.24</v>
      </c>
      <c r="E106" s="60">
        <f>E107+E112+E120+E124</f>
        <v>13521.48</v>
      </c>
      <c r="F106" s="45">
        <f t="shared" si="0"/>
        <v>61.659592398094951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21929.24</v>
      </c>
      <c r="E112" s="60">
        <f t="shared" si="20"/>
        <v>13521.48</v>
      </c>
      <c r="F112" s="45">
        <f t="shared" si="0"/>
        <v>61.659592398094951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21929.24</v>
      </c>
      <c r="E117" s="194">
        <v>13521.48</v>
      </c>
      <c r="F117" s="45">
        <f t="shared" si="0"/>
        <v>61.659592398094951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15229.730000000001</v>
      </c>
      <c r="E125" s="60">
        <f t="shared" si="22"/>
        <v>22478.440000000002</v>
      </c>
      <c r="F125" s="45">
        <f t="shared" si="0"/>
        <v>147.59578797523002</v>
      </c>
    </row>
    <row r="126" spans="1:6" ht="12.75" customHeight="1" x14ac:dyDescent="0.25">
      <c r="A126" s="63">
        <v>661</v>
      </c>
      <c r="B126" s="65" t="s">
        <v>255</v>
      </c>
      <c r="C126" s="247" t="s">
        <v>256</v>
      </c>
      <c r="D126" s="60">
        <f t="shared" ref="D126:E126" si="23">SUM(D127:D128)</f>
        <v>12355.95</v>
      </c>
      <c r="E126" s="60">
        <f t="shared" si="23"/>
        <v>14873.95</v>
      </c>
      <c r="F126" s="45">
        <f t="shared" si="0"/>
        <v>120.37884581922069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12355.95</v>
      </c>
      <c r="E128" s="194">
        <v>14873.95</v>
      </c>
      <c r="F128" s="45">
        <f t="shared" si="0"/>
        <v>120.37884581922069</v>
      </c>
    </row>
    <row r="129" spans="1:6" ht="22.8" x14ac:dyDescent="0.25">
      <c r="A129" s="63">
        <v>663</v>
      </c>
      <c r="B129" s="182" t="s">
        <v>261</v>
      </c>
      <c r="C129" s="247" t="s">
        <v>262</v>
      </c>
      <c r="D129" s="60">
        <f t="shared" ref="D129:E129" si="24">SUM(D130:D133)</f>
        <v>2873.78</v>
      </c>
      <c r="E129" s="60">
        <f t="shared" si="24"/>
        <v>7604.49</v>
      </c>
      <c r="F129" s="45">
        <f t="shared" si="0"/>
        <v>264.61628934713161</v>
      </c>
    </row>
    <row r="130" spans="1:6" ht="12.75" customHeight="1" x14ac:dyDescent="0.25">
      <c r="A130" s="63">
        <v>6631</v>
      </c>
      <c r="B130" s="65" t="s">
        <v>263</v>
      </c>
      <c r="C130" s="247" t="s">
        <v>264</v>
      </c>
      <c r="D130" s="194">
        <v>2693.78</v>
      </c>
      <c r="E130" s="194">
        <v>4360</v>
      </c>
      <c r="F130" s="45">
        <f t="shared" si="0"/>
        <v>161.85434593767866</v>
      </c>
    </row>
    <row r="131" spans="1:6" ht="12.75" customHeight="1" x14ac:dyDescent="0.25">
      <c r="A131" s="63">
        <v>6632</v>
      </c>
      <c r="B131" s="182" t="s">
        <v>265</v>
      </c>
      <c r="C131" s="247" t="s">
        <v>266</v>
      </c>
      <c r="D131" s="194">
        <v>180</v>
      </c>
      <c r="E131" s="194">
        <v>3244.49</v>
      </c>
      <c r="F131" s="45">
        <f t="shared" si="0"/>
        <v>1802.4944444444443</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195529.91</v>
      </c>
      <c r="E134" s="60">
        <f t="shared" si="25"/>
        <v>167127.65</v>
      </c>
      <c r="F134" s="45">
        <f t="shared" ref="F134:F229" si="26">IF(D134&lt;&gt;0,IF(E134/D134&gt;=100,"&gt;&gt;100",E134/D134*100),"-")</f>
        <v>85.474212103918006</v>
      </c>
    </row>
    <row r="135" spans="1:6" ht="22.8" x14ac:dyDescent="0.25">
      <c r="A135" s="63">
        <v>671</v>
      </c>
      <c r="B135" s="182" t="s">
        <v>273</v>
      </c>
      <c r="C135" s="247" t="s">
        <v>274</v>
      </c>
      <c r="D135" s="60">
        <f t="shared" ref="D135:E135" si="27">SUM(D136:D138)</f>
        <v>195529.91</v>
      </c>
      <c r="E135" s="60">
        <f t="shared" si="27"/>
        <v>167127.65</v>
      </c>
      <c r="F135" s="45">
        <f t="shared" si="26"/>
        <v>85.474212103918006</v>
      </c>
    </row>
    <row r="136" spans="1:6" ht="12.75" customHeight="1" x14ac:dyDescent="0.25">
      <c r="A136" s="63">
        <v>6711</v>
      </c>
      <c r="B136" s="65" t="s">
        <v>275</v>
      </c>
      <c r="C136" s="247" t="s">
        <v>276</v>
      </c>
      <c r="D136" s="194">
        <v>149777.5</v>
      </c>
      <c r="E136" s="194">
        <v>166780.65</v>
      </c>
      <c r="F136" s="45">
        <f t="shared" si="26"/>
        <v>111.35227253759743</v>
      </c>
    </row>
    <row r="137" spans="1:6" ht="22.8" x14ac:dyDescent="0.25">
      <c r="A137" s="63">
        <v>6712</v>
      </c>
      <c r="B137" s="182" t="s">
        <v>277</v>
      </c>
      <c r="C137" s="247" t="s">
        <v>278</v>
      </c>
      <c r="D137" s="194">
        <v>45752.41</v>
      </c>
      <c r="E137" s="194">
        <v>347</v>
      </c>
      <c r="F137" s="45">
        <f t="shared" si="26"/>
        <v>0.75842999308670289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1942406.75</v>
      </c>
      <c r="E152" s="60">
        <f>E153+E164+E202+E221+E230+E262+E273</f>
        <v>2323522.5600000001</v>
      </c>
      <c r="F152" s="45">
        <f t="shared" si="26"/>
        <v>119.62080341823361</v>
      </c>
    </row>
    <row r="153" spans="1:6" ht="12.75" customHeight="1" x14ac:dyDescent="0.25">
      <c r="A153" s="63">
        <v>31</v>
      </c>
      <c r="B153" s="64" t="s">
        <v>308</v>
      </c>
      <c r="C153" s="247" t="s">
        <v>3</v>
      </c>
      <c r="D153" s="60">
        <f t="shared" ref="D153:E153" si="30">D154+D159+D160</f>
        <v>1773206.93</v>
      </c>
      <c r="E153" s="60">
        <f t="shared" si="30"/>
        <v>2095561.72</v>
      </c>
      <c r="F153" s="45">
        <f t="shared" si="26"/>
        <v>118.17919750629444</v>
      </c>
    </row>
    <row r="154" spans="1:6" ht="12.75" customHeight="1" x14ac:dyDescent="0.25">
      <c r="A154" s="63">
        <v>311</v>
      </c>
      <c r="B154" s="64" t="s">
        <v>309</v>
      </c>
      <c r="C154" s="247" t="s">
        <v>310</v>
      </c>
      <c r="D154" s="60">
        <f t="shared" ref="D154:E154" si="31">SUM(D155:D158)</f>
        <v>1476966.44</v>
      </c>
      <c r="E154" s="60">
        <f t="shared" si="31"/>
        <v>1746751.5</v>
      </c>
      <c r="F154" s="45">
        <f t="shared" si="26"/>
        <v>118.26616046875107</v>
      </c>
    </row>
    <row r="155" spans="1:6" ht="12.75" customHeight="1" x14ac:dyDescent="0.25">
      <c r="A155" s="63">
        <v>3111</v>
      </c>
      <c r="B155" s="64" t="s">
        <v>311</v>
      </c>
      <c r="C155" s="247" t="s">
        <v>312</v>
      </c>
      <c r="D155" s="194">
        <v>1476966.44</v>
      </c>
      <c r="E155" s="194">
        <v>1746751.5</v>
      </c>
      <c r="F155" s="45">
        <f t="shared" si="26"/>
        <v>118.26616046875107</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52298.06</v>
      </c>
      <c r="E159" s="194">
        <v>59965.64</v>
      </c>
      <c r="F159" s="45">
        <f t="shared" si="26"/>
        <v>114.66130866039774</v>
      </c>
    </row>
    <row r="160" spans="1:6" ht="12.75" customHeight="1" x14ac:dyDescent="0.25">
      <c r="A160" s="63">
        <v>313</v>
      </c>
      <c r="B160" s="65" t="s">
        <v>321</v>
      </c>
      <c r="C160" s="247" t="s">
        <v>322</v>
      </c>
      <c r="D160" s="60">
        <f t="shared" ref="D160:E160" si="32">SUM(D161:D163)</f>
        <v>243942.43</v>
      </c>
      <c r="E160" s="60">
        <f t="shared" si="32"/>
        <v>288844.58</v>
      </c>
      <c r="F160" s="45">
        <f t="shared" si="26"/>
        <v>118.40686345544727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243942.43</v>
      </c>
      <c r="E162" s="194">
        <v>288844.58</v>
      </c>
      <c r="F162" s="45">
        <f t="shared" si="26"/>
        <v>118.40686345544727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168045.96999999997</v>
      </c>
      <c r="E164" s="60">
        <f>E165+E170+E178+E188+E189+E194</f>
        <v>226813.34</v>
      </c>
      <c r="F164" s="45">
        <f t="shared" si="26"/>
        <v>134.97100823066452</v>
      </c>
    </row>
    <row r="165" spans="1:6" ht="12.75" customHeight="1" x14ac:dyDescent="0.25">
      <c r="A165" s="63">
        <v>321</v>
      </c>
      <c r="B165" s="64" t="s">
        <v>331</v>
      </c>
      <c r="C165" s="247" t="s">
        <v>332</v>
      </c>
      <c r="D165" s="60">
        <f t="shared" ref="D165:E165" si="33">SUM(D166:D169)</f>
        <v>42645.77</v>
      </c>
      <c r="E165" s="60">
        <f t="shared" si="33"/>
        <v>53553.36</v>
      </c>
      <c r="F165" s="45">
        <f t="shared" si="26"/>
        <v>125.57719089138268</v>
      </c>
    </row>
    <row r="166" spans="1:6" ht="12.75" customHeight="1" x14ac:dyDescent="0.25">
      <c r="A166" s="63">
        <v>3211</v>
      </c>
      <c r="B166" s="64" t="s">
        <v>333</v>
      </c>
      <c r="C166" s="247" t="s">
        <v>334</v>
      </c>
      <c r="D166" s="194">
        <v>13123.11</v>
      </c>
      <c r="E166" s="194">
        <v>14646.03</v>
      </c>
      <c r="F166" s="45">
        <f t="shared" si="26"/>
        <v>111.60487110143859</v>
      </c>
    </row>
    <row r="167" spans="1:6" ht="12.75" customHeight="1" x14ac:dyDescent="0.25">
      <c r="A167" s="63">
        <v>3212</v>
      </c>
      <c r="B167" s="64" t="s">
        <v>335</v>
      </c>
      <c r="C167" s="247" t="s">
        <v>336</v>
      </c>
      <c r="D167" s="194">
        <v>26448.06</v>
      </c>
      <c r="E167" s="194">
        <v>27927.360000000001</v>
      </c>
      <c r="F167" s="45">
        <f t="shared" si="26"/>
        <v>105.59322687561961</v>
      </c>
    </row>
    <row r="168" spans="1:6" ht="12.75" customHeight="1" x14ac:dyDescent="0.25">
      <c r="A168" s="63">
        <v>3213</v>
      </c>
      <c r="B168" s="64" t="s">
        <v>337</v>
      </c>
      <c r="C168" s="247" t="s">
        <v>338</v>
      </c>
      <c r="D168" s="194">
        <v>1095.75</v>
      </c>
      <c r="E168" s="194">
        <v>9274.77</v>
      </c>
      <c r="F168" s="45">
        <f t="shared" si="26"/>
        <v>846.43121149897331</v>
      </c>
    </row>
    <row r="169" spans="1:6" ht="12.75" customHeight="1" x14ac:dyDescent="0.25">
      <c r="A169" s="63">
        <v>3214</v>
      </c>
      <c r="B169" s="64" t="s">
        <v>339</v>
      </c>
      <c r="C169" s="247" t="s">
        <v>340</v>
      </c>
      <c r="D169" s="194">
        <v>1978.85</v>
      </c>
      <c r="E169" s="194">
        <v>1705.2</v>
      </c>
      <c r="F169" s="45">
        <f t="shared" si="26"/>
        <v>86.171261085984284</v>
      </c>
    </row>
    <row r="170" spans="1:6" ht="12.75" customHeight="1" x14ac:dyDescent="0.25">
      <c r="A170" s="63">
        <v>322</v>
      </c>
      <c r="B170" s="64" t="s">
        <v>341</v>
      </c>
      <c r="C170" s="247" t="s">
        <v>342</v>
      </c>
      <c r="D170" s="60">
        <f t="shared" ref="D170:E170" si="34">SUM(D171:D177)</f>
        <v>51770.29</v>
      </c>
      <c r="E170" s="60">
        <f t="shared" si="34"/>
        <v>51153.979999999996</v>
      </c>
      <c r="F170" s="45">
        <f t="shared" si="26"/>
        <v>98.809529558362513</v>
      </c>
    </row>
    <row r="171" spans="1:6" ht="12.75" customHeight="1" x14ac:dyDescent="0.25">
      <c r="A171" s="63">
        <v>3221</v>
      </c>
      <c r="B171" s="64" t="s">
        <v>343</v>
      </c>
      <c r="C171" s="247" t="s">
        <v>344</v>
      </c>
      <c r="D171" s="194">
        <v>7250.07</v>
      </c>
      <c r="E171" s="194">
        <v>7108.8</v>
      </c>
      <c r="F171" s="45">
        <f t="shared" si="26"/>
        <v>98.051467089283278</v>
      </c>
    </row>
    <row r="172" spans="1:6" ht="12.75" customHeight="1" x14ac:dyDescent="0.25">
      <c r="A172" s="63">
        <v>3222</v>
      </c>
      <c r="B172" s="64" t="s">
        <v>345</v>
      </c>
      <c r="C172" s="247" t="s">
        <v>346</v>
      </c>
      <c r="D172" s="194">
        <v>2214.3000000000002</v>
      </c>
      <c r="E172" s="194">
        <v>2725.54</v>
      </c>
      <c r="F172" s="45">
        <f t="shared" si="26"/>
        <v>123.08810910897347</v>
      </c>
    </row>
    <row r="173" spans="1:6" ht="12.75" customHeight="1" x14ac:dyDescent="0.25">
      <c r="A173" s="63">
        <v>3223</v>
      </c>
      <c r="B173" s="65" t="s">
        <v>347</v>
      </c>
      <c r="C173" s="247" t="s">
        <v>348</v>
      </c>
      <c r="D173" s="194">
        <v>37449.33</v>
      </c>
      <c r="E173" s="194">
        <v>36490.58</v>
      </c>
      <c r="F173" s="45">
        <f t="shared" si="26"/>
        <v>97.439874091205368</v>
      </c>
    </row>
    <row r="174" spans="1:6" ht="12.75" customHeight="1" x14ac:dyDescent="0.25">
      <c r="A174" s="63">
        <v>3224</v>
      </c>
      <c r="B174" s="65" t="s">
        <v>349</v>
      </c>
      <c r="C174" s="247" t="s">
        <v>350</v>
      </c>
      <c r="D174" s="194">
        <v>3651.71</v>
      </c>
      <c r="E174" s="194">
        <v>3192.27</v>
      </c>
      <c r="F174" s="45">
        <f t="shared" si="26"/>
        <v>87.418497087665784</v>
      </c>
    </row>
    <row r="175" spans="1:6" ht="12.75" customHeight="1" x14ac:dyDescent="0.25">
      <c r="A175" s="63">
        <v>3225</v>
      </c>
      <c r="B175" s="65" t="s">
        <v>351</v>
      </c>
      <c r="C175" s="247" t="s">
        <v>352</v>
      </c>
      <c r="D175" s="194">
        <v>1114.98</v>
      </c>
      <c r="E175" s="194">
        <v>1039</v>
      </c>
      <c r="F175" s="45">
        <f t="shared" si="26"/>
        <v>93.185527991533476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89.9</v>
      </c>
      <c r="E177" s="194">
        <v>597.79</v>
      </c>
      <c r="F177" s="45">
        <f t="shared" si="26"/>
        <v>664.94994438264735</v>
      </c>
    </row>
    <row r="178" spans="1:6" ht="12.75" customHeight="1" x14ac:dyDescent="0.25">
      <c r="A178" s="63">
        <v>323</v>
      </c>
      <c r="B178" s="65" t="s">
        <v>357</v>
      </c>
      <c r="C178" s="247" t="s">
        <v>358</v>
      </c>
      <c r="D178" s="60">
        <f t="shared" ref="D178:E178" si="35">SUM(D179:D187)</f>
        <v>61498.46</v>
      </c>
      <c r="E178" s="60">
        <f t="shared" si="35"/>
        <v>65953.08</v>
      </c>
      <c r="F178" s="45">
        <f t="shared" si="26"/>
        <v>107.24346593394371</v>
      </c>
    </row>
    <row r="179" spans="1:6" ht="12.75" customHeight="1" x14ac:dyDescent="0.25">
      <c r="A179" s="63">
        <v>3231</v>
      </c>
      <c r="B179" s="65" t="s">
        <v>359</v>
      </c>
      <c r="C179" s="247" t="s">
        <v>360</v>
      </c>
      <c r="D179" s="194">
        <v>32252.68</v>
      </c>
      <c r="E179" s="194">
        <v>24371.8</v>
      </c>
      <c r="F179" s="45">
        <f t="shared" si="26"/>
        <v>75.565193342072661</v>
      </c>
    </row>
    <row r="180" spans="1:6" ht="12.75" customHeight="1" x14ac:dyDescent="0.25">
      <c r="A180" s="63">
        <v>3232</v>
      </c>
      <c r="B180" s="65" t="s">
        <v>361</v>
      </c>
      <c r="C180" s="247" t="s">
        <v>362</v>
      </c>
      <c r="D180" s="194">
        <v>9937.17</v>
      </c>
      <c r="E180" s="194">
        <v>15427.57</v>
      </c>
      <c r="F180" s="45">
        <f t="shared" si="26"/>
        <v>155.2511429310357</v>
      </c>
    </row>
    <row r="181" spans="1:6" ht="12.75" customHeight="1" x14ac:dyDescent="0.25">
      <c r="A181" s="63">
        <v>3233</v>
      </c>
      <c r="B181" s="65" t="s">
        <v>363</v>
      </c>
      <c r="C181" s="247" t="s">
        <v>364</v>
      </c>
      <c r="D181" s="194">
        <v>907.44</v>
      </c>
      <c r="E181" s="194">
        <v>127.44</v>
      </c>
      <c r="F181" s="45">
        <f t="shared" si="26"/>
        <v>14.043903729172175</v>
      </c>
    </row>
    <row r="182" spans="1:6" ht="12.75" customHeight="1" x14ac:dyDescent="0.25">
      <c r="A182" s="63">
        <v>3234</v>
      </c>
      <c r="B182" s="65" t="s">
        <v>365</v>
      </c>
      <c r="C182" s="247" t="s">
        <v>366</v>
      </c>
      <c r="D182" s="194">
        <v>8803.58</v>
      </c>
      <c r="E182" s="194">
        <v>8017.97</v>
      </c>
      <c r="F182" s="45">
        <f t="shared" si="26"/>
        <v>91.07624398256165</v>
      </c>
    </row>
    <row r="183" spans="1:6" ht="12.75" customHeight="1" x14ac:dyDescent="0.25">
      <c r="A183" s="63">
        <v>3235</v>
      </c>
      <c r="B183" s="64" t="s">
        <v>367</v>
      </c>
      <c r="C183" s="247" t="s">
        <v>368</v>
      </c>
      <c r="D183" s="194">
        <v>1387.88</v>
      </c>
      <c r="E183" s="194">
        <v>1448.58</v>
      </c>
      <c r="F183" s="45">
        <f t="shared" si="26"/>
        <v>104.37357696630831</v>
      </c>
    </row>
    <row r="184" spans="1:6" ht="12.75" customHeight="1" x14ac:dyDescent="0.25">
      <c r="A184" s="63">
        <v>3236</v>
      </c>
      <c r="B184" s="64" t="s">
        <v>369</v>
      </c>
      <c r="C184" s="247" t="s">
        <v>370</v>
      </c>
      <c r="D184" s="194">
        <v>3768.94</v>
      </c>
      <c r="E184" s="194">
        <v>3360</v>
      </c>
      <c r="F184" s="45">
        <f t="shared" si="26"/>
        <v>89.149734408082907</v>
      </c>
    </row>
    <row r="185" spans="1:6" ht="12.75" customHeight="1" x14ac:dyDescent="0.25">
      <c r="A185" s="63">
        <v>3237</v>
      </c>
      <c r="B185" s="64" t="s">
        <v>371</v>
      </c>
      <c r="C185" s="247" t="s">
        <v>372</v>
      </c>
      <c r="D185" s="194">
        <v>781.49</v>
      </c>
      <c r="E185" s="194">
        <v>3397.61</v>
      </c>
      <c r="F185" s="45">
        <f t="shared" si="26"/>
        <v>434.76052156777439</v>
      </c>
    </row>
    <row r="186" spans="1:6" ht="12.75" customHeight="1" x14ac:dyDescent="0.25">
      <c r="A186" s="63">
        <v>3238</v>
      </c>
      <c r="B186" s="64" t="s">
        <v>373</v>
      </c>
      <c r="C186" s="247" t="s">
        <v>374</v>
      </c>
      <c r="D186" s="194">
        <v>2793.22</v>
      </c>
      <c r="E186" s="194">
        <v>4050.86</v>
      </c>
      <c r="F186" s="45">
        <f t="shared" si="26"/>
        <v>145.02473847387606</v>
      </c>
    </row>
    <row r="187" spans="1:6" ht="12.75" customHeight="1" x14ac:dyDescent="0.25">
      <c r="A187" s="63">
        <v>3239</v>
      </c>
      <c r="B187" s="64" t="s">
        <v>375</v>
      </c>
      <c r="C187" s="247" t="s">
        <v>376</v>
      </c>
      <c r="D187" s="194">
        <v>866.06</v>
      </c>
      <c r="E187" s="194">
        <v>5751.25</v>
      </c>
      <c r="F187" s="45">
        <f t="shared" si="26"/>
        <v>664.0706186638339</v>
      </c>
    </row>
    <row r="188" spans="1:6" ht="12.75" customHeight="1" x14ac:dyDescent="0.25">
      <c r="A188" s="63">
        <v>324</v>
      </c>
      <c r="B188" s="64" t="s">
        <v>377</v>
      </c>
      <c r="C188" s="247" t="s">
        <v>378</v>
      </c>
      <c r="D188" s="194">
        <v>433.68</v>
      </c>
      <c r="E188" s="194">
        <v>43526</v>
      </c>
      <c r="F188" s="45" t="str">
        <f t="shared" si="26"/>
        <v>&gt;&gt;100</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11697.77</v>
      </c>
      <c r="E194" s="60">
        <f t="shared" si="36"/>
        <v>12626.92</v>
      </c>
      <c r="F194" s="45">
        <f t="shared" si="26"/>
        <v>107.94296690736782</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1674.1</v>
      </c>
      <c r="E197" s="194">
        <v>1815.5</v>
      </c>
      <c r="F197" s="45">
        <f t="shared" si="26"/>
        <v>108.44632937100531</v>
      </c>
    </row>
    <row r="198" spans="1:6" ht="12.75" customHeight="1" x14ac:dyDescent="0.25">
      <c r="A198" s="63">
        <v>3294</v>
      </c>
      <c r="B198" s="64" t="s">
        <v>397</v>
      </c>
      <c r="C198" s="247" t="s">
        <v>398</v>
      </c>
      <c r="D198" s="194">
        <v>0</v>
      </c>
      <c r="E198" s="194">
        <v>65</v>
      </c>
      <c r="F198" s="45" t="str">
        <f t="shared" si="26"/>
        <v>-</v>
      </c>
    </row>
    <row r="199" spans="1:6" ht="12.75" customHeight="1" x14ac:dyDescent="0.25">
      <c r="A199" s="63">
        <v>3295</v>
      </c>
      <c r="B199" s="64" t="s">
        <v>399</v>
      </c>
      <c r="C199" s="247" t="s">
        <v>400</v>
      </c>
      <c r="D199" s="194">
        <v>4164.72</v>
      </c>
      <c r="E199" s="194">
        <v>4788.72</v>
      </c>
      <c r="F199" s="45">
        <f t="shared" si="26"/>
        <v>114.98300005762691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5858.95</v>
      </c>
      <c r="E201" s="194">
        <v>5957.7</v>
      </c>
      <c r="F201" s="45">
        <f t="shared" si="26"/>
        <v>101.68545558504509</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1153.8499999999999</v>
      </c>
      <c r="E273" s="60">
        <f t="shared" si="60"/>
        <v>1147.5</v>
      </c>
      <c r="F273" s="45">
        <f t="shared" ref="F273:F277" si="61">IF(D273&lt;&gt;0,IF(E273/D273&gt;=100,"&gt;&gt;100",E273/D273*100),"-")</f>
        <v>99.449668501105009</v>
      </c>
    </row>
    <row r="274" spans="1:6" ht="12.75" customHeight="1" x14ac:dyDescent="0.25">
      <c r="A274" s="63">
        <v>381</v>
      </c>
      <c r="B274" s="64" t="s">
        <v>540</v>
      </c>
      <c r="C274" s="247" t="s">
        <v>541</v>
      </c>
      <c r="D274" s="60">
        <f t="shared" ref="D274:E274" si="62">SUM(D275:D277)</f>
        <v>1153.8499999999999</v>
      </c>
      <c r="E274" s="60">
        <f t="shared" si="62"/>
        <v>1147.5</v>
      </c>
      <c r="F274" s="45">
        <f t="shared" si="61"/>
        <v>99.449668501105009</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1153.8499999999999</v>
      </c>
      <c r="E276" s="194">
        <v>1147.5</v>
      </c>
      <c r="F276" s="45">
        <f t="shared" si="61"/>
        <v>99.449668501105009</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1942406.75</v>
      </c>
      <c r="E299" s="60">
        <f>E152-E297+E298</f>
        <v>2323522.5600000001</v>
      </c>
      <c r="F299" s="45">
        <f t="shared" si="68"/>
        <v>119.62080341823361</v>
      </c>
    </row>
    <row r="300" spans="1:6" ht="12.75" customHeight="1" x14ac:dyDescent="0.25">
      <c r="A300" s="63" t="s">
        <v>581</v>
      </c>
      <c r="B300" s="64" t="s">
        <v>592</v>
      </c>
      <c r="C300" s="247" t="s">
        <v>593</v>
      </c>
      <c r="D300" s="60">
        <f>IF(D6&gt;=D299,D6-D299,0)</f>
        <v>128347.60999999987</v>
      </c>
      <c r="E300" s="60">
        <f>IF(E6&gt;=E299,E6-E299,0)</f>
        <v>0</v>
      </c>
      <c r="F300" s="45">
        <f t="shared" si="68"/>
        <v>0</v>
      </c>
    </row>
    <row r="301" spans="1:6" ht="12.75" customHeight="1" x14ac:dyDescent="0.25">
      <c r="A301" s="63" t="s">
        <v>581</v>
      </c>
      <c r="B301" s="64" t="s">
        <v>594</v>
      </c>
      <c r="C301" s="247" t="s">
        <v>595</v>
      </c>
      <c r="D301" s="60">
        <f>IF(D299&gt;=D6,D299-D6,0)</f>
        <v>0</v>
      </c>
      <c r="E301" s="60">
        <f>IF(E299&gt;=E6,E299-E6,0)</f>
        <v>219386.31000000006</v>
      </c>
      <c r="F301" s="45" t="str">
        <f t="shared" si="68"/>
        <v>-</v>
      </c>
    </row>
    <row r="302" spans="1:6" ht="12.75" customHeight="1" x14ac:dyDescent="0.25">
      <c r="A302" s="63">
        <v>92211</v>
      </c>
      <c r="B302" s="64" t="s">
        <v>596</v>
      </c>
      <c r="C302" s="247" t="s">
        <v>597</v>
      </c>
      <c r="D302" s="194">
        <v>121358.15</v>
      </c>
      <c r="E302" s="194">
        <v>155091.35</v>
      </c>
      <c r="F302" s="45">
        <f t="shared" si="68"/>
        <v>127.79640263138488</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216415.19</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330</v>
      </c>
      <c r="E308" s="60">
        <f t="shared" si="71"/>
        <v>360.21</v>
      </c>
      <c r="F308" s="45">
        <f t="shared" ref="F308:F428" si="72">IF(D308&lt;&gt;0,IF(E308/D308&gt;=100,"&gt;&gt;100",E308/D308*100),"-")</f>
        <v>109.15454545454544</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330</v>
      </c>
      <c r="E321" s="60">
        <f t="shared" si="76"/>
        <v>360.21</v>
      </c>
      <c r="F321" s="45">
        <f t="shared" si="72"/>
        <v>109.15454545454544</v>
      </c>
    </row>
    <row r="322" spans="1:6" ht="12.75" customHeight="1" x14ac:dyDescent="0.25">
      <c r="A322" s="63">
        <v>721</v>
      </c>
      <c r="B322" s="64" t="s">
        <v>635</v>
      </c>
      <c r="C322" s="247" t="s">
        <v>636</v>
      </c>
      <c r="D322" s="60">
        <f t="shared" ref="D322:E322" si="77">SUM(D323:D326)</f>
        <v>330</v>
      </c>
      <c r="E322" s="60">
        <f t="shared" si="77"/>
        <v>360.21</v>
      </c>
      <c r="F322" s="45">
        <f t="shared" si="72"/>
        <v>109.15454545454544</v>
      </c>
    </row>
    <row r="323" spans="1:6" ht="12.75" customHeight="1" x14ac:dyDescent="0.25">
      <c r="A323" s="63">
        <v>7211</v>
      </c>
      <c r="B323" s="64" t="s">
        <v>637</v>
      </c>
      <c r="C323" s="247" t="s">
        <v>638</v>
      </c>
      <c r="D323" s="194">
        <v>330</v>
      </c>
      <c r="E323" s="194">
        <v>360.21</v>
      </c>
      <c r="F323" s="45">
        <f t="shared" si="72"/>
        <v>109.15454545454544</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76011.23000000001</v>
      </c>
      <c r="E360" s="60">
        <f t="shared" si="86"/>
        <v>6430.9</v>
      </c>
      <c r="F360" s="45">
        <f t="shared" si="72"/>
        <v>8.4604603819725046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19097.75</v>
      </c>
      <c r="E373" s="60">
        <f t="shared" si="90"/>
        <v>6430.9</v>
      </c>
      <c r="F373" s="45">
        <f t="shared" si="72"/>
        <v>33.673600293228255</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18313.82</v>
      </c>
      <c r="E379" s="60">
        <f t="shared" si="92"/>
        <v>5542.12</v>
      </c>
      <c r="F379" s="45">
        <f t="shared" si="72"/>
        <v>30.261955179203465</v>
      </c>
    </row>
    <row r="380" spans="1:6" ht="12.75" customHeight="1" x14ac:dyDescent="0.25">
      <c r="A380" s="63">
        <v>4221</v>
      </c>
      <c r="B380" s="64" t="s">
        <v>647</v>
      </c>
      <c r="C380" s="247" t="s">
        <v>739</v>
      </c>
      <c r="D380" s="194">
        <v>11168.79</v>
      </c>
      <c r="E380" s="194">
        <v>4987.63</v>
      </c>
      <c r="F380" s="45">
        <f t="shared" si="72"/>
        <v>44.65685181653518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2616.98</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661.2</v>
      </c>
      <c r="E385" s="194">
        <v>554.49</v>
      </c>
      <c r="F385" s="45">
        <f t="shared" si="72"/>
        <v>83.861161524500901</v>
      </c>
    </row>
    <row r="386" spans="1:6" ht="12.75" customHeight="1" x14ac:dyDescent="0.25">
      <c r="A386" s="63">
        <v>4227</v>
      </c>
      <c r="B386" s="183" t="s">
        <v>659</v>
      </c>
      <c r="C386" s="247" t="s">
        <v>746</v>
      </c>
      <c r="D386" s="194">
        <v>3866.85</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783.93</v>
      </c>
      <c r="E393" s="60">
        <f t="shared" si="94"/>
        <v>888.78</v>
      </c>
      <c r="F393" s="45">
        <f t="shared" si="72"/>
        <v>113.37491867896368</v>
      </c>
    </row>
    <row r="394" spans="1:6" ht="12.75" customHeight="1" x14ac:dyDescent="0.25">
      <c r="A394" s="63">
        <v>4241</v>
      </c>
      <c r="B394" s="64" t="s">
        <v>756</v>
      </c>
      <c r="C394" s="247" t="s">
        <v>757</v>
      </c>
      <c r="D394" s="194">
        <v>783.93</v>
      </c>
      <c r="E394" s="194">
        <v>888.78</v>
      </c>
      <c r="F394" s="45">
        <f t="shared" si="72"/>
        <v>113.37491867896368</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56913.48</v>
      </c>
      <c r="E412" s="60">
        <f t="shared" si="100"/>
        <v>0</v>
      </c>
      <c r="F412" s="45">
        <f t="shared" si="72"/>
        <v>0</v>
      </c>
    </row>
    <row r="413" spans="1:6" ht="12.75" customHeight="1" x14ac:dyDescent="0.25">
      <c r="A413" s="63">
        <v>451</v>
      </c>
      <c r="B413" s="64" t="s">
        <v>784</v>
      </c>
      <c r="C413" s="247" t="s">
        <v>785</v>
      </c>
      <c r="D413" s="194">
        <v>56913.48</v>
      </c>
      <c r="E413" s="194"/>
      <c r="F413" s="45">
        <f t="shared" si="72"/>
        <v>0</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75681.23000000001</v>
      </c>
      <c r="E418" s="60">
        <f t="shared" si="102"/>
        <v>6070.69</v>
      </c>
      <c r="F418" s="45">
        <f t="shared" si="72"/>
        <v>8.0213944725792636</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89654.17</v>
      </c>
      <c r="E420" s="194">
        <v>119084.99</v>
      </c>
      <c r="F420" s="45">
        <f t="shared" si="72"/>
        <v>132.82705087783424</v>
      </c>
    </row>
    <row r="421" spans="1:6" ht="12.75" customHeight="1" x14ac:dyDescent="0.25">
      <c r="A421" s="63">
        <v>97</v>
      </c>
      <c r="B421" s="220" t="s">
        <v>800</v>
      </c>
      <c r="C421" s="247" t="s">
        <v>801</v>
      </c>
      <c r="D421" s="194">
        <v>360.23</v>
      </c>
      <c r="E421" s="194">
        <v>0</v>
      </c>
      <c r="F421" s="45">
        <f t="shared" si="72"/>
        <v>0</v>
      </c>
    </row>
    <row r="422" spans="1:6" ht="12.75" customHeight="1" x14ac:dyDescent="0.25">
      <c r="A422" s="63" t="s">
        <v>581</v>
      </c>
      <c r="B422" s="64" t="s">
        <v>802</v>
      </c>
      <c r="C422" s="247" t="s">
        <v>803</v>
      </c>
      <c r="D422" s="60">
        <f>D6+D308</f>
        <v>2071084.3599999999</v>
      </c>
      <c r="E422" s="60">
        <f>E6+E308</f>
        <v>2104496.46</v>
      </c>
      <c r="F422" s="45">
        <f t="shared" si="72"/>
        <v>101.6132660091161</v>
      </c>
    </row>
    <row r="423" spans="1:6" ht="12.75" customHeight="1" x14ac:dyDescent="0.25">
      <c r="A423" s="63" t="s">
        <v>581</v>
      </c>
      <c r="B423" s="64" t="s">
        <v>804</v>
      </c>
      <c r="C423" s="247" t="s">
        <v>805</v>
      </c>
      <c r="D423" s="60">
        <f t="shared" ref="D423:E423" si="103">D299+D360</f>
        <v>2018417.98</v>
      </c>
      <c r="E423" s="60">
        <f t="shared" si="103"/>
        <v>2329953.46</v>
      </c>
      <c r="F423" s="45">
        <f t="shared" si="72"/>
        <v>115.43463658602566</v>
      </c>
    </row>
    <row r="424" spans="1:6" ht="12.75" customHeight="1" x14ac:dyDescent="0.25">
      <c r="A424" s="63" t="s">
        <v>581</v>
      </c>
      <c r="B424" s="64" t="s">
        <v>806</v>
      </c>
      <c r="C424" s="247" t="s">
        <v>807</v>
      </c>
      <c r="D424" s="60">
        <f t="shared" ref="D424:E424" si="104">IF(D422&gt;=D423,D422-D423,0)</f>
        <v>52666.379999999888</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225457</v>
      </c>
      <c r="F425" s="45" t="str">
        <f t="shared" si="72"/>
        <v>-</v>
      </c>
    </row>
    <row r="426" spans="1:6" ht="12.75" customHeight="1" x14ac:dyDescent="0.25">
      <c r="A426" s="251" t="s">
        <v>810</v>
      </c>
      <c r="B426" s="183" t="s">
        <v>811</v>
      </c>
      <c r="C426" s="252" t="s">
        <v>812</v>
      </c>
      <c r="D426" s="60">
        <f t="shared" ref="D426:E426" si="106">IF(D302-D303+D419-D420&gt;=0,D302-D303+D419-D420,0)</f>
        <v>31703.979999999996</v>
      </c>
      <c r="E426" s="60">
        <f t="shared" si="106"/>
        <v>36006.36</v>
      </c>
      <c r="F426" s="45">
        <f t="shared" si="72"/>
        <v>113.57047285545853</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360.23</v>
      </c>
      <c r="E428" s="81">
        <f t="shared" si="108"/>
        <v>216415.19</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2071084.3599999999</v>
      </c>
      <c r="E643" s="60">
        <f>E422+E430</f>
        <v>2104496.46</v>
      </c>
      <c r="F643" s="45">
        <f t="shared" si="109"/>
        <v>101.6132660091161</v>
      </c>
    </row>
    <row r="644" spans="1:6" ht="12.75" customHeight="1" x14ac:dyDescent="0.25">
      <c r="A644" s="63" t="s">
        <v>581</v>
      </c>
      <c r="B644" s="64" t="s">
        <v>1237</v>
      </c>
      <c r="C644" s="247" t="s">
        <v>1238</v>
      </c>
      <c r="D644" s="60">
        <f>D423+D535</f>
        <v>2018417.98</v>
      </c>
      <c r="E644" s="60">
        <f>E423+E535</f>
        <v>2329953.46</v>
      </c>
      <c r="F644" s="45">
        <f t="shared" si="109"/>
        <v>115.43463658602566</v>
      </c>
    </row>
    <row r="645" spans="1:6" ht="12.75" customHeight="1" x14ac:dyDescent="0.25">
      <c r="A645" s="63" t="s">
        <v>581</v>
      </c>
      <c r="B645" s="64" t="s">
        <v>1239</v>
      </c>
      <c r="C645" s="247" t="s">
        <v>1240</v>
      </c>
      <c r="D645" s="60">
        <f t="shared" ref="D645:E645" si="163">IF(D643&gt;=D644,D643-D644,0)</f>
        <v>52666.379999999888</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225457</v>
      </c>
      <c r="F646" s="45" t="str">
        <f t="shared" si="109"/>
        <v>-</v>
      </c>
    </row>
    <row r="647" spans="1:6" ht="22.8" x14ac:dyDescent="0.25">
      <c r="A647" s="251" t="s">
        <v>1243</v>
      </c>
      <c r="B647" s="64" t="s">
        <v>1244</v>
      </c>
      <c r="C647" s="252" t="s">
        <v>1243</v>
      </c>
      <c r="D647" s="60">
        <f>IF(D426-D427+D641-D642&gt;=0,D426-D427+D641-D642,0)</f>
        <v>31703.979999999996</v>
      </c>
      <c r="E647" s="60">
        <f>IF(E426-E427+E641-E642&gt;=0,E426-E427+E641-E642,0)</f>
        <v>36006.36</v>
      </c>
      <c r="F647" s="45">
        <f t="shared" si="109"/>
        <v>113.57047285545853</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84370.359999999884</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189450.64</v>
      </c>
      <c r="F650" s="45" t="str">
        <f t="shared" si="109"/>
        <v>-</v>
      </c>
    </row>
    <row r="651" spans="1:6" ht="22.8" x14ac:dyDescent="0.25">
      <c r="A651" s="249" t="s">
        <v>1251</v>
      </c>
      <c r="B651" s="184" t="s">
        <v>1252</v>
      </c>
      <c r="C651" s="250" t="s">
        <v>1251</v>
      </c>
      <c r="D651" s="196">
        <v>150778.60999999999</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221692.15</v>
      </c>
      <c r="E654" s="194">
        <v>0</v>
      </c>
      <c r="F654" s="45">
        <f t="shared" si="167"/>
        <v>0</v>
      </c>
    </row>
    <row r="655" spans="1:6" ht="12.75" customHeight="1" x14ac:dyDescent="0.25">
      <c r="A655" s="63" t="s">
        <v>1258</v>
      </c>
      <c r="B655" s="64" t="s">
        <v>1259</v>
      </c>
      <c r="C655" s="247" t="s">
        <v>1258</v>
      </c>
      <c r="D655" s="194">
        <v>221692.15</v>
      </c>
      <c r="E655" s="194">
        <v>0</v>
      </c>
      <c r="F655" s="45">
        <f t="shared" si="167"/>
        <v>0</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66</v>
      </c>
      <c r="E658" s="253">
        <v>73</v>
      </c>
      <c r="F658" s="45">
        <f t="shared" si="167"/>
        <v>110.60606060606059</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53</v>
      </c>
      <c r="E660" s="253">
        <v>58</v>
      </c>
      <c r="F660" s="45">
        <f t="shared" si="167"/>
        <v>109.43396226415094</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1770803.88</v>
      </c>
      <c r="E683" s="192">
        <v>1900468.68</v>
      </c>
      <c r="F683" s="71">
        <f t="shared" si="167"/>
        <v>107.3223693185041</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600</v>
      </c>
      <c r="E685" s="194">
        <v>540</v>
      </c>
      <c r="F685" s="45">
        <f t="shared" si="167"/>
        <v>90</v>
      </c>
    </row>
    <row r="686" spans="1:6" ht="22.8" x14ac:dyDescent="0.25">
      <c r="A686" s="63">
        <v>63623</v>
      </c>
      <c r="B686" s="244" t="s">
        <v>1321</v>
      </c>
      <c r="C686" s="247" t="s">
        <v>1322</v>
      </c>
      <c r="D686" s="194">
        <v>10000</v>
      </c>
      <c r="E686" s="194"/>
      <c r="F686" s="45">
        <f t="shared" si="167"/>
        <v>0</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56661.599999999999</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2172.44</v>
      </c>
      <c r="E732" s="192">
        <v>2967.19</v>
      </c>
      <c r="F732" s="71">
        <f t="shared" si="167"/>
        <v>136.58328883651564</v>
      </c>
    </row>
    <row r="733" spans="1:6" ht="12.75" customHeight="1" x14ac:dyDescent="0.25">
      <c r="A733" s="70">
        <v>31215</v>
      </c>
      <c r="B733" s="65" t="s">
        <v>1395</v>
      </c>
      <c r="C733" s="278" t="s">
        <v>1396</v>
      </c>
      <c r="D733" s="192">
        <v>1765.76</v>
      </c>
      <c r="E733" s="192">
        <v>2207.1999999999998</v>
      </c>
      <c r="F733" s="71">
        <f t="shared" si="167"/>
        <v>125</v>
      </c>
    </row>
    <row r="734" spans="1:6" ht="12.75" customHeight="1" x14ac:dyDescent="0.25">
      <c r="A734" s="70">
        <v>32121</v>
      </c>
      <c r="B734" s="65" t="s">
        <v>1397</v>
      </c>
      <c r="C734" s="278" t="s">
        <v>1398</v>
      </c>
      <c r="D734" s="192">
        <v>26448.06</v>
      </c>
      <c r="E734" s="192">
        <v>27927.360000000001</v>
      </c>
      <c r="F734" s="71">
        <f t="shared" si="167"/>
        <v>105.59322687561961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3768.94</v>
      </c>
      <c r="E736" s="194">
        <v>3360</v>
      </c>
      <c r="F736" s="45">
        <f t="shared" si="167"/>
        <v>89.149734408082907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171.63</v>
      </c>
      <c r="E738" s="194">
        <v>3397.61</v>
      </c>
      <c r="F738" s="45">
        <f t="shared" si="167"/>
        <v>1979.6131212491989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v>4032</v>
      </c>
      <c r="E744" s="192">
        <v>4656</v>
      </c>
      <c r="F744" s="71">
        <f t="shared" si="170"/>
        <v>115.47619047619047</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3" zoomScaleNormal="100" workbookViewId="0">
      <selection activeCell="J337" sqref="J33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1575438.7799999998</v>
      </c>
      <c r="E6" s="180">
        <f t="shared" si="0"/>
        <v>1544388.45</v>
      </c>
      <c r="F6" s="181">
        <f t="shared" ref="F6:F298" si="1">IF(D6&gt;0,IF(E6/D6&gt;=100,"&gt;&gt;100",E6/D6*100),"-")</f>
        <v>98.029099550285295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1322702.2999999998</v>
      </c>
      <c r="E7" s="79">
        <f t="shared" si="2"/>
        <v>1282837.29</v>
      </c>
      <c r="F7" s="71">
        <f t="shared" si="1"/>
        <v>96.986093545010107</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597252.64</v>
      </c>
      <c r="E8" s="79">
        <f>E9+E10-E11</f>
        <v>597252.64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597252.64</v>
      </c>
      <c r="E9" s="192">
        <v>597252.64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446.28</v>
      </c>
      <c r="E10" s="192">
        <v>446.28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446.28</v>
      </c>
      <c r="E11" s="192">
        <v>446.28</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725449.65999999992</v>
      </c>
      <c r="E12" s="79">
        <f t="shared" si="3"/>
        <v>685584.64999999991</v>
      </c>
      <c r="F12" s="71">
        <f t="shared" si="1"/>
        <v>94.504786176341995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668602.90999999992</v>
      </c>
      <c r="E13" s="79">
        <f t="shared" si="4"/>
        <v>643560.57999999996</v>
      </c>
      <c r="F13" s="71">
        <f t="shared" si="1"/>
        <v>96.254528715706613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1587949.9</v>
      </c>
      <c r="E15" s="192">
        <v>1587949.9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104185.55</v>
      </c>
      <c r="E17" s="192">
        <v>104185.55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1023532.54</v>
      </c>
      <c r="E18" s="192">
        <v>1048574.87</v>
      </c>
      <c r="F18" s="71">
        <f t="shared" si="1"/>
        <v>102.44665694751629</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54294.180000000051</v>
      </c>
      <c r="E19" s="79">
        <f t="shared" si="5"/>
        <v>39468.580000000016</v>
      </c>
      <c r="F19" s="71">
        <f t="shared" si="1"/>
        <v>72.693942518332506</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168539.67</v>
      </c>
      <c r="E20" s="192">
        <v>170899.8</v>
      </c>
      <c r="F20" s="71">
        <f t="shared" si="1"/>
        <v>101.40034094050378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3686.95</v>
      </c>
      <c r="E22" s="192">
        <v>3686.95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8151.95</v>
      </c>
      <c r="E25" s="192">
        <v>8706.44</v>
      </c>
      <c r="F25" s="71">
        <f t="shared" si="1"/>
        <v>106.80193082636671</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27628.48</v>
      </c>
      <c r="E26" s="192">
        <v>27628.48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153712.87</v>
      </c>
      <c r="E28" s="192">
        <v>171453.09</v>
      </c>
      <c r="F28" s="71">
        <f t="shared" si="1"/>
        <v>111.5411416103284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2552.5699999999997</v>
      </c>
      <c r="E35" s="79">
        <f t="shared" si="7"/>
        <v>2555.4900000000016</v>
      </c>
      <c r="F35" s="71">
        <f t="shared" si="1"/>
        <v>100.11439451219759</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24482.3</v>
      </c>
      <c r="E36" s="192">
        <v>25371.08</v>
      </c>
      <c r="F36" s="71">
        <f t="shared" si="1"/>
        <v>103.63029617315367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21929.73</v>
      </c>
      <c r="E40" s="192">
        <v>22815.59</v>
      </c>
      <c r="F40" s="71">
        <f t="shared" si="1"/>
        <v>104.03953901849225</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27387.56</v>
      </c>
      <c r="E54" s="192">
        <v>28426.560000000001</v>
      </c>
      <c r="F54" s="71">
        <f t="shared" si="1"/>
        <v>103.79369319501262</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27387.56</v>
      </c>
      <c r="E55" s="192">
        <v>28426.560000000001</v>
      </c>
      <c r="F55" s="71">
        <f t="shared" si="1"/>
        <v>103.79369319501262</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252736.47999999998</v>
      </c>
      <c r="E69" s="79">
        <f>E70+E82+E88+E119+E135+E147+E165+E171</f>
        <v>261551.16</v>
      </c>
      <c r="F69" s="71">
        <f t="shared" si="1"/>
        <v>103.48769595904794</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2806.97</v>
      </c>
      <c r="E82" s="79">
        <f>SUM(E83:E85)-E86+E87</f>
        <v>4687.66</v>
      </c>
      <c r="F82" s="71">
        <f t="shared" si="1"/>
        <v>167.00071607462851</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2806.97</v>
      </c>
      <c r="E87" s="192">
        <v>4687.66</v>
      </c>
      <c r="F87" s="71">
        <f t="shared" si="1"/>
        <v>167.00071607462851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98790.67</v>
      </c>
      <c r="E147" s="79">
        <f t="shared" si="24"/>
        <v>256863.5</v>
      </c>
      <c r="F147" s="71">
        <f t="shared" si="1"/>
        <v>260.00785296830156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216415.19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161326.24</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55088.95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98790.67</v>
      </c>
      <c r="E162" s="192">
        <v>40448.31</v>
      </c>
      <c r="F162" s="71">
        <f t="shared" si="1"/>
        <v>40.943451441315254</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360.23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360.23</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150778.60999999999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150778.60999999999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1575438.78</v>
      </c>
      <c r="E176" s="79">
        <f>E177+E251</f>
        <v>1544388.4500000002</v>
      </c>
      <c r="F176" s="71">
        <f t="shared" si="1"/>
        <v>98.029099550285295</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168005.88999999998</v>
      </c>
      <c r="E177" s="79">
        <f>E178+E197+E203+E219+E247+E248</f>
        <v>234586.61</v>
      </c>
      <c r="F177" s="71">
        <f t="shared" si="1"/>
        <v>139.62999154374887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166234.15</v>
      </c>
      <c r="E178" s="79">
        <f>SUM(E179:E181)+E185+E186+SUM(E194:E196)</f>
        <v>181698.11</v>
      </c>
      <c r="F178" s="71">
        <f t="shared" si="1"/>
        <v>109.30251696176747</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156570.46</v>
      </c>
      <c r="E179" s="192">
        <v>167687.78</v>
      </c>
      <c r="F179" s="71">
        <f t="shared" si="1"/>
        <v>107.10052202695195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9663.69</v>
      </c>
      <c r="E180" s="192">
        <v>14010.33</v>
      </c>
      <c r="F180" s="71">
        <f t="shared" si="1"/>
        <v>144.97909183758998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2193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2193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1771.74</v>
      </c>
      <c r="E247" s="192">
        <v>50695.5</v>
      </c>
      <c r="F247" s="71">
        <f>IF(D247&gt;0,IF(E247/D247&gt;=100,"&gt;&gt;100",E247/D247*100),"-")</f>
        <v>2861.3396999559754</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1407432.8900000001</v>
      </c>
      <c r="E251" s="79">
        <f>+E252+E255-E264+E274+E291</f>
        <v>1309801.8400000001</v>
      </c>
      <c r="F251" s="71">
        <f t="shared" si="1"/>
        <v>93.063182572065656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1322702.3</v>
      </c>
      <c r="E252" s="79">
        <f>E253-E254</f>
        <v>1282837.29</v>
      </c>
      <c r="F252" s="71">
        <f t="shared" si="1"/>
        <v>96.986093545010092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1322702.3</v>
      </c>
      <c r="E253" s="192">
        <v>1282837.29</v>
      </c>
      <c r="F253" s="71">
        <f t="shared" si="1"/>
        <v>96.986093545010092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84370.36</v>
      </c>
      <c r="E255" s="79">
        <f>E256-E260</f>
        <v>-189450.63999999998</v>
      </c>
      <c r="F255" s="71">
        <f t="shared" si="1"/>
        <v>-224.54644024275819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203455.35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203455.35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119084.99</v>
      </c>
      <c r="E260" s="79">
        <f>SUM(E261:E263)</f>
        <v>189450.63999999998</v>
      </c>
      <c r="F260" s="71">
        <f t="shared" si="1"/>
        <v>159.08859714393896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65181.96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119084.99</v>
      </c>
      <c r="E262" s="192">
        <v>124268.68</v>
      </c>
      <c r="F262" s="71">
        <f t="shared" si="1"/>
        <v>104.35293314463895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0</v>
      </c>
      <c r="E274" s="79">
        <f>SUM(E275:E277)+SUM(E286:E290)</f>
        <v>216415.19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216415.19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161326.24</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55088.95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360.23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360.23</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5474.82</v>
      </c>
      <c r="E297" s="79">
        <f t="shared" si="42"/>
        <v>66099.820000000007</v>
      </c>
      <c r="F297" s="71">
        <f t="shared" si="1"/>
        <v>1207.3423418486821</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5474.82</v>
      </c>
      <c r="E298" s="193">
        <v>66099.820000000007</v>
      </c>
      <c r="F298" s="75">
        <f t="shared" si="1"/>
        <v>1207.3423418486821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98790.67</v>
      </c>
      <c r="E303" s="192">
        <v>256863.5</v>
      </c>
      <c r="F303" s="71">
        <f t="shared" si="43"/>
        <v>260.00785296830156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360.23</v>
      </c>
      <c r="E306" s="192"/>
      <c r="F306" s="71">
        <f t="shared" si="43"/>
        <v>0</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2582.59</v>
      </c>
      <c r="E308" s="192">
        <v>4363.91</v>
      </c>
      <c r="F308" s="71">
        <f t="shared" si="43"/>
        <v>168.9741693416299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224.38</v>
      </c>
      <c r="E311" s="192">
        <v>323.75</v>
      </c>
      <c r="F311" s="71">
        <f t="shared" si="43"/>
        <v>144.28647829574828</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98790.67</v>
      </c>
      <c r="E335" s="192">
        <v>40448.31</v>
      </c>
      <c r="F335" s="71">
        <f t="shared" si="43"/>
        <v>40.943451441315254</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166234.15</v>
      </c>
      <c r="E337" s="192">
        <v>181698.11</v>
      </c>
      <c r="F337" s="71">
        <f t="shared" si="43"/>
        <v>109.30251696176747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2193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48364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1771.74</v>
      </c>
      <c r="E380" s="192">
        <v>2331.5</v>
      </c>
      <c r="F380" s="71">
        <f t="shared" si="44"/>
        <v>131.59380044476052</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48364</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5474.82</v>
      </c>
      <c r="E392" s="288">
        <v>5474.82</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60625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J117" sqref="J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2018417.98</v>
      </c>
      <c r="E114" s="60">
        <f t="shared" si="22"/>
        <v>2329953.46</v>
      </c>
      <c r="F114" s="45">
        <f t="shared" si="1"/>
        <v>115.43463658602566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2018417.98</v>
      </c>
      <c r="E118" s="60">
        <f t="shared" si="24"/>
        <v>2329953.46</v>
      </c>
      <c r="F118" s="45">
        <f t="shared" si="1"/>
        <v>115.43463658602566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2018417.98</v>
      </c>
      <c r="E120" s="194">
        <v>2329953.46</v>
      </c>
      <c r="F120" s="45">
        <f t="shared" si="1"/>
        <v>115.43463658602566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2018417.98</v>
      </c>
      <c r="E141" s="81">
        <f t="shared" si="28"/>
        <v>2329953.46</v>
      </c>
      <c r="F141" s="61">
        <f t="shared" si="1"/>
        <v>115.43463658602566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workbookViewId="0">
      <selection activeCell="G10" sqref="G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46295.91</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46295.91</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46295.91</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46295.91</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12" sqref="D11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168005.89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2394251.1599999997</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56202.59</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2294296.4</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1953609.12</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336446.09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4241.1899999999996</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5246.41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38505.760000000002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2327670.44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7278.83</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2278832.44</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1942491.8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332099.45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4241.1899999999996</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3053.41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38505.760000000002</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234586.60999999987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234586.61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50695.5</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181698.11</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2193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17968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2026-01-29T10:13:47Z</cp:lastPrinted>
  <dcterms:created xsi:type="dcterms:W3CDTF">2022-04-01T05:14:30Z</dcterms:created>
  <dcterms:modified xsi:type="dcterms:W3CDTF">2026-01-30T12:33:17Z</dcterms:modified>
</cp:coreProperties>
</file>